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 firstSheet="1"/>
  </bookViews>
  <sheets>
    <sheet name="初审意见" sheetId="3" r:id="rId1"/>
    <sheet name="统一试验 " sheetId="1" r:id="rId2"/>
    <sheet name="联合体" sheetId="2" r:id="rId3"/>
    <sheet name="统一试验各试点试验数据" sheetId="5" r:id="rId4"/>
    <sheet name="联合体试验数据" sheetId="4" r:id="rId5"/>
  </sheets>
  <definedNames>
    <definedName name="_xlnm._FilterDatabase" localSheetId="1" hidden="1">'统一试验 '!$B$2:$J$30</definedName>
    <definedName name="_xlnm.Print_Titles" localSheetId="1">'统一试验 '!$1:$3</definedName>
    <definedName name="_xlnm.Print_Titles" localSheetId="2">联合体!$1:$3</definedName>
    <definedName name="_xlnm.Print_Titles" localSheetId="0">初审意见!$1:$1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lenovo</author>
  </authors>
  <commentList>
    <comment ref="K35" authorId="0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增产率：填入百分点即可，省略百分符号。如增产10.2%，填入10.2即可。</t>
        </r>
      </text>
    </comment>
  </commentList>
</comments>
</file>

<file path=xl/sharedStrings.xml><?xml version="1.0" encoding="utf-8"?>
<sst xmlns="http://schemas.openxmlformats.org/spreadsheetml/2006/main" count="2447" uniqueCount="487">
  <si>
    <r>
      <rPr>
        <b/>
        <sz val="11"/>
        <color theme="1"/>
        <rFont val="等线"/>
        <charset val="134"/>
      </rPr>
      <t>序号</t>
    </r>
  </si>
  <si>
    <r>
      <rPr>
        <b/>
        <sz val="11"/>
        <rFont val="宋体"/>
        <charset val="134"/>
      </rPr>
      <t>试验类别</t>
    </r>
  </si>
  <si>
    <r>
      <rPr>
        <b/>
        <sz val="11"/>
        <rFont val="宋体"/>
        <charset val="134"/>
      </rPr>
      <t>审定拟定名称</t>
    </r>
  </si>
  <si>
    <r>
      <rPr>
        <b/>
        <sz val="11"/>
        <color rgb="FF000000"/>
        <rFont val="宋体"/>
        <charset val="134"/>
      </rPr>
      <t>参试名称</t>
    </r>
  </si>
  <si>
    <r>
      <rPr>
        <b/>
        <sz val="11"/>
        <color rgb="FF000000"/>
        <rFont val="宋体"/>
        <charset val="134"/>
      </rPr>
      <t>适宜区域</t>
    </r>
  </si>
  <si>
    <t>初审意见</t>
  </si>
  <si>
    <r>
      <rPr>
        <sz val="11"/>
        <rFont val="宋体"/>
        <charset val="134"/>
      </rPr>
      <t>省统一试验</t>
    </r>
  </si>
  <si>
    <r>
      <rPr>
        <sz val="11"/>
        <rFont val="宋体"/>
        <charset val="134"/>
      </rPr>
      <t>宁丰麦</t>
    </r>
    <r>
      <rPr>
        <sz val="11"/>
        <rFont val="Times New Roman"/>
        <charset val="134"/>
      </rPr>
      <t>6</t>
    </r>
    <r>
      <rPr>
        <sz val="11"/>
        <rFont val="宋体"/>
        <charset val="134"/>
      </rPr>
      <t>号</t>
    </r>
  </si>
  <si>
    <r>
      <rPr>
        <sz val="11"/>
        <rFont val="宋体"/>
        <charset val="134"/>
      </rPr>
      <t>东麦</t>
    </r>
    <r>
      <rPr>
        <sz val="11"/>
        <rFont val="Times New Roman"/>
        <charset val="134"/>
      </rPr>
      <t>2001</t>
    </r>
  </si>
  <si>
    <t>适宜在江苏省淮南麦区种植</t>
  </si>
  <si>
    <t>通过</t>
  </si>
  <si>
    <r>
      <rPr>
        <sz val="11"/>
        <rFont val="宋体"/>
        <charset val="134"/>
      </rPr>
      <t>扬江麦</t>
    </r>
    <r>
      <rPr>
        <sz val="11"/>
        <rFont val="Times New Roman"/>
        <charset val="134"/>
      </rPr>
      <t>1846</t>
    </r>
  </si>
  <si>
    <r>
      <rPr>
        <sz val="11"/>
        <rFont val="宋体"/>
        <charset val="134"/>
      </rPr>
      <t>盐麦</t>
    </r>
    <r>
      <rPr>
        <sz val="11"/>
        <rFont val="Times New Roman"/>
        <charset val="134"/>
      </rPr>
      <t>8</t>
    </r>
    <r>
      <rPr>
        <sz val="11"/>
        <rFont val="宋体"/>
        <charset val="134"/>
      </rPr>
      <t>号</t>
    </r>
  </si>
  <si>
    <r>
      <rPr>
        <sz val="11"/>
        <rFont val="宋体"/>
        <charset val="134"/>
      </rPr>
      <t>盐麦</t>
    </r>
    <r>
      <rPr>
        <sz val="11"/>
        <rFont val="Times New Roman"/>
        <charset val="134"/>
      </rPr>
      <t>209</t>
    </r>
  </si>
  <si>
    <r>
      <rPr>
        <sz val="11"/>
        <rFont val="宋体"/>
        <charset val="134"/>
      </rPr>
      <t>宁麦</t>
    </r>
    <r>
      <rPr>
        <sz val="11"/>
        <rFont val="Times New Roman"/>
        <charset val="134"/>
      </rPr>
      <t>48</t>
    </r>
  </si>
  <si>
    <r>
      <rPr>
        <sz val="11"/>
        <rFont val="宋体"/>
        <charset val="134"/>
      </rPr>
      <t>宁</t>
    </r>
    <r>
      <rPr>
        <sz val="11"/>
        <rFont val="Times New Roman"/>
        <charset val="134"/>
      </rPr>
      <t>18176</t>
    </r>
  </si>
  <si>
    <r>
      <rPr>
        <sz val="11"/>
        <rFont val="宋体"/>
        <charset val="134"/>
      </rPr>
      <t>扬辐麦</t>
    </r>
    <r>
      <rPr>
        <sz val="11"/>
        <rFont val="Times New Roman"/>
        <charset val="134"/>
      </rPr>
      <t>26</t>
    </r>
  </si>
  <si>
    <r>
      <rPr>
        <sz val="11"/>
        <rFont val="宋体"/>
        <charset val="134"/>
      </rPr>
      <t>扬辐麦</t>
    </r>
    <r>
      <rPr>
        <sz val="11"/>
        <rFont val="Times New Roman"/>
        <charset val="134"/>
      </rPr>
      <t>9180</t>
    </r>
  </si>
  <si>
    <r>
      <rPr>
        <sz val="11"/>
        <rFont val="宋体"/>
        <charset val="134"/>
      </rPr>
      <t>宁麦资</t>
    </r>
    <r>
      <rPr>
        <sz val="11"/>
        <rFont val="Times New Roman"/>
        <charset val="134"/>
      </rPr>
      <t>986</t>
    </r>
  </si>
  <si>
    <r>
      <rPr>
        <sz val="11"/>
        <rFont val="宋体"/>
        <charset val="134"/>
      </rPr>
      <t>宁麦资</t>
    </r>
    <r>
      <rPr>
        <sz val="11"/>
        <rFont val="Times New Roman"/>
        <charset val="134"/>
      </rPr>
      <t>19286</t>
    </r>
  </si>
  <si>
    <r>
      <rPr>
        <sz val="11"/>
        <rFont val="宋体"/>
        <charset val="134"/>
      </rPr>
      <t>苏垦麦</t>
    </r>
    <r>
      <rPr>
        <sz val="11"/>
        <rFont val="Times New Roman"/>
        <charset val="134"/>
      </rPr>
      <t>1416</t>
    </r>
  </si>
  <si>
    <r>
      <rPr>
        <sz val="11"/>
        <rFont val="宋体"/>
        <charset val="134"/>
      </rPr>
      <t>农麦</t>
    </r>
    <r>
      <rPr>
        <sz val="11"/>
        <rFont val="Times New Roman"/>
        <charset val="134"/>
      </rPr>
      <t>533</t>
    </r>
  </si>
  <si>
    <t>适宜在江苏省淮北麦区种植</t>
  </si>
  <si>
    <r>
      <rPr>
        <sz val="11"/>
        <rFont val="宋体"/>
        <charset val="134"/>
      </rPr>
      <t>保麦</t>
    </r>
    <r>
      <rPr>
        <sz val="11"/>
        <rFont val="Times New Roman"/>
        <charset val="134"/>
      </rPr>
      <t>203</t>
    </r>
  </si>
  <si>
    <r>
      <rPr>
        <sz val="11"/>
        <rFont val="宋体"/>
        <charset val="134"/>
      </rPr>
      <t>淮麦</t>
    </r>
    <r>
      <rPr>
        <sz val="11"/>
        <rFont val="Times New Roman"/>
        <charset val="134"/>
      </rPr>
      <t>2300</t>
    </r>
  </si>
  <si>
    <r>
      <rPr>
        <sz val="11"/>
        <rFont val="宋体"/>
        <charset val="134"/>
      </rPr>
      <t>淮核</t>
    </r>
    <r>
      <rPr>
        <sz val="11"/>
        <rFont val="Times New Roman"/>
        <charset val="134"/>
      </rPr>
      <t>20212</t>
    </r>
  </si>
  <si>
    <r>
      <rPr>
        <sz val="11"/>
        <rFont val="宋体"/>
        <charset val="134"/>
      </rPr>
      <t>徐麦</t>
    </r>
    <r>
      <rPr>
        <sz val="11"/>
        <rFont val="Times New Roman"/>
        <charset val="134"/>
      </rPr>
      <t>50</t>
    </r>
  </si>
  <si>
    <r>
      <rPr>
        <sz val="11"/>
        <rFont val="宋体"/>
        <charset val="134"/>
      </rPr>
      <t>徐麦</t>
    </r>
    <r>
      <rPr>
        <sz val="11"/>
        <rFont val="Times New Roman"/>
        <charset val="134"/>
      </rPr>
      <t>19250</t>
    </r>
  </si>
  <si>
    <r>
      <rPr>
        <sz val="11"/>
        <rFont val="宋体"/>
        <charset val="134"/>
      </rPr>
      <t>华麦</t>
    </r>
    <r>
      <rPr>
        <sz val="11"/>
        <rFont val="Times New Roman"/>
        <charset val="134"/>
      </rPr>
      <t>28</t>
    </r>
  </si>
  <si>
    <r>
      <rPr>
        <sz val="11"/>
        <rFont val="宋体"/>
        <charset val="134"/>
      </rPr>
      <t>华麦</t>
    </r>
    <r>
      <rPr>
        <sz val="11"/>
        <rFont val="Times New Roman"/>
        <charset val="134"/>
      </rPr>
      <t>2001</t>
    </r>
  </si>
  <si>
    <r>
      <rPr>
        <sz val="11"/>
        <rFont val="宋体"/>
        <charset val="134"/>
      </rPr>
      <t>徐麦</t>
    </r>
    <r>
      <rPr>
        <sz val="11"/>
        <rFont val="Times New Roman"/>
        <charset val="134"/>
      </rPr>
      <t>678</t>
    </r>
  </si>
  <si>
    <r>
      <rPr>
        <sz val="11"/>
        <rFont val="宋体"/>
        <charset val="134"/>
      </rPr>
      <t>保麦</t>
    </r>
    <r>
      <rPr>
        <sz val="11"/>
        <rFont val="Times New Roman"/>
        <charset val="134"/>
      </rPr>
      <t>202</t>
    </r>
  </si>
  <si>
    <r>
      <rPr>
        <sz val="11"/>
        <rFont val="宋体"/>
        <charset val="134"/>
      </rPr>
      <t>宁麦</t>
    </r>
    <r>
      <rPr>
        <sz val="11"/>
        <rFont val="Times New Roman"/>
        <charset val="134"/>
      </rPr>
      <t>918</t>
    </r>
  </si>
  <si>
    <r>
      <rPr>
        <sz val="11"/>
        <rFont val="宋体"/>
        <charset val="134"/>
      </rPr>
      <t>宁</t>
    </r>
    <r>
      <rPr>
        <sz val="11"/>
        <rFont val="Times New Roman"/>
        <charset val="134"/>
      </rPr>
      <t>S19023</t>
    </r>
  </si>
  <si>
    <r>
      <rPr>
        <sz val="11"/>
        <rFont val="宋体"/>
        <charset val="134"/>
      </rPr>
      <t>保麦</t>
    </r>
    <r>
      <rPr>
        <sz val="11"/>
        <rFont val="Times New Roman"/>
        <charset val="134"/>
      </rPr>
      <t>139</t>
    </r>
  </si>
  <si>
    <r>
      <rPr>
        <sz val="11"/>
        <rFont val="宋体"/>
        <charset val="134"/>
      </rPr>
      <t>保麦</t>
    </r>
    <r>
      <rPr>
        <sz val="11"/>
        <rFont val="Times New Roman"/>
        <charset val="134"/>
      </rPr>
      <t>1902</t>
    </r>
  </si>
  <si>
    <r>
      <rPr>
        <sz val="11"/>
        <rFont val="宋体"/>
        <charset val="134"/>
      </rPr>
      <t>江苏省农科院科企淮南小麦联合体</t>
    </r>
  </si>
  <si>
    <r>
      <rPr>
        <sz val="11"/>
        <rFont val="宋体"/>
        <charset val="134"/>
      </rPr>
      <t>宁麦</t>
    </r>
    <r>
      <rPr>
        <sz val="11"/>
        <rFont val="Times New Roman"/>
        <charset val="134"/>
      </rPr>
      <t>47</t>
    </r>
  </si>
  <si>
    <r>
      <rPr>
        <sz val="11"/>
        <rFont val="宋体"/>
        <charset val="134"/>
      </rPr>
      <t>宁</t>
    </r>
    <r>
      <rPr>
        <sz val="11"/>
        <rFont val="Times New Roman"/>
        <charset val="134"/>
      </rPr>
      <t>19458</t>
    </r>
  </si>
  <si>
    <r>
      <rPr>
        <sz val="11"/>
        <rFont val="宋体"/>
        <charset val="134"/>
      </rPr>
      <t>宁麦</t>
    </r>
    <r>
      <rPr>
        <sz val="11"/>
        <rFont val="Times New Roman"/>
        <charset val="134"/>
      </rPr>
      <t>44</t>
    </r>
  </si>
  <si>
    <r>
      <rPr>
        <sz val="11"/>
        <rFont val="宋体"/>
        <charset val="134"/>
      </rPr>
      <t>宁</t>
    </r>
    <r>
      <rPr>
        <sz val="11"/>
        <rFont val="Times New Roman"/>
        <charset val="134"/>
      </rPr>
      <t>18157</t>
    </r>
  </si>
  <si>
    <r>
      <rPr>
        <sz val="11"/>
        <rFont val="宋体"/>
        <charset val="134"/>
      </rPr>
      <t>扬麦</t>
    </r>
    <r>
      <rPr>
        <sz val="11"/>
        <rFont val="Times New Roman"/>
        <charset val="134"/>
      </rPr>
      <t>51</t>
    </r>
  </si>
  <si>
    <r>
      <rPr>
        <sz val="11"/>
        <rFont val="宋体"/>
        <charset val="134"/>
      </rPr>
      <t>扬</t>
    </r>
    <r>
      <rPr>
        <sz val="11"/>
        <rFont val="Times New Roman"/>
        <charset val="134"/>
      </rPr>
      <t>19313</t>
    </r>
  </si>
  <si>
    <r>
      <rPr>
        <sz val="11"/>
        <rFont val="宋体"/>
        <charset val="134"/>
      </rPr>
      <t>江苏里下河农科所科企淮南小麦联合体</t>
    </r>
  </si>
  <si>
    <r>
      <rPr>
        <sz val="11"/>
        <rFont val="宋体"/>
        <charset val="134"/>
      </rPr>
      <t>扬红</t>
    </r>
    <r>
      <rPr>
        <sz val="11"/>
        <rFont val="Times New Roman"/>
        <charset val="134"/>
      </rPr>
      <t>617</t>
    </r>
  </si>
  <si>
    <r>
      <rPr>
        <sz val="11"/>
        <rFont val="宋体"/>
        <charset val="134"/>
      </rPr>
      <t>扬农</t>
    </r>
    <r>
      <rPr>
        <sz val="11"/>
        <rFont val="Times New Roman"/>
        <charset val="134"/>
      </rPr>
      <t>617</t>
    </r>
  </si>
  <si>
    <r>
      <rPr>
        <sz val="11"/>
        <rFont val="宋体"/>
        <charset val="134"/>
      </rPr>
      <t>扬麦</t>
    </r>
    <r>
      <rPr>
        <sz val="11"/>
        <rFont val="Times New Roman"/>
        <charset val="134"/>
      </rPr>
      <t>54</t>
    </r>
  </si>
  <si>
    <r>
      <rPr>
        <sz val="11"/>
        <rFont val="宋体"/>
        <charset val="134"/>
      </rPr>
      <t>扬</t>
    </r>
    <r>
      <rPr>
        <sz val="11"/>
        <rFont val="Times New Roman"/>
        <charset val="134"/>
      </rPr>
      <t>19303</t>
    </r>
  </si>
  <si>
    <r>
      <rPr>
        <sz val="11"/>
        <rFont val="宋体"/>
        <charset val="134"/>
      </rPr>
      <t>扬麦</t>
    </r>
    <r>
      <rPr>
        <sz val="11"/>
        <rFont val="Times New Roman"/>
        <charset val="134"/>
      </rPr>
      <t>52</t>
    </r>
  </si>
  <si>
    <r>
      <rPr>
        <sz val="11"/>
        <rFont val="宋体"/>
        <charset val="134"/>
      </rPr>
      <t>扬</t>
    </r>
    <r>
      <rPr>
        <sz val="11"/>
        <rFont val="Times New Roman"/>
        <charset val="134"/>
      </rPr>
      <t>19325</t>
    </r>
  </si>
  <si>
    <r>
      <rPr>
        <sz val="11"/>
        <rFont val="宋体"/>
        <charset val="134"/>
      </rPr>
      <t>江苏大华种业科企淮北小麦联合体</t>
    </r>
  </si>
  <si>
    <r>
      <rPr>
        <sz val="11"/>
        <rFont val="宋体"/>
        <charset val="134"/>
      </rPr>
      <t>佳麦</t>
    </r>
    <r>
      <rPr>
        <sz val="11"/>
        <rFont val="Times New Roman"/>
        <charset val="134"/>
      </rPr>
      <t>168</t>
    </r>
  </si>
  <si>
    <r>
      <rPr>
        <sz val="11"/>
        <rFont val="宋体"/>
        <charset val="134"/>
      </rPr>
      <t>佳麦</t>
    </r>
    <r>
      <rPr>
        <sz val="11"/>
        <rFont val="Times New Roman"/>
        <charset val="134"/>
      </rPr>
      <t>19053</t>
    </r>
  </si>
  <si>
    <r>
      <rPr>
        <sz val="11"/>
        <rFont val="宋体"/>
        <charset val="134"/>
      </rPr>
      <t>华麦</t>
    </r>
    <r>
      <rPr>
        <sz val="11"/>
        <rFont val="Times New Roman"/>
        <charset val="134"/>
      </rPr>
      <t>31</t>
    </r>
  </si>
  <si>
    <r>
      <rPr>
        <sz val="11"/>
        <rFont val="宋体"/>
        <charset val="134"/>
      </rPr>
      <t>华麦</t>
    </r>
    <r>
      <rPr>
        <sz val="11"/>
        <rFont val="Times New Roman"/>
        <charset val="134"/>
      </rPr>
      <t>2102</t>
    </r>
  </si>
  <si>
    <r>
      <rPr>
        <sz val="11"/>
        <rFont val="宋体"/>
        <charset val="134"/>
      </rPr>
      <t>金地麦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号</t>
    </r>
  </si>
  <si>
    <r>
      <rPr>
        <sz val="11"/>
        <rFont val="宋体"/>
        <charset val="134"/>
      </rPr>
      <t>金地</t>
    </r>
    <r>
      <rPr>
        <sz val="11"/>
        <rFont val="Times New Roman"/>
        <charset val="134"/>
      </rPr>
      <t>218</t>
    </r>
  </si>
  <si>
    <r>
      <rPr>
        <sz val="11"/>
        <rFont val="宋体"/>
        <charset val="134"/>
      </rPr>
      <t>淮麦</t>
    </r>
    <r>
      <rPr>
        <sz val="11"/>
        <rFont val="Times New Roman"/>
        <charset val="134"/>
      </rPr>
      <t>62</t>
    </r>
  </si>
  <si>
    <r>
      <rPr>
        <sz val="11"/>
        <rFont val="宋体"/>
        <charset val="134"/>
      </rPr>
      <t>淮麦</t>
    </r>
    <r>
      <rPr>
        <sz val="11"/>
        <rFont val="Times New Roman"/>
        <charset val="134"/>
      </rPr>
      <t>13564</t>
    </r>
  </si>
  <si>
    <r>
      <rPr>
        <sz val="11"/>
        <rFont val="宋体"/>
        <charset val="134"/>
      </rPr>
      <t>徐州农科所科企淮北小麦联合体</t>
    </r>
  </si>
  <si>
    <r>
      <rPr>
        <sz val="11"/>
        <rFont val="宋体"/>
        <charset val="134"/>
      </rPr>
      <t>淮麦</t>
    </r>
    <r>
      <rPr>
        <sz val="11"/>
        <rFont val="Times New Roman"/>
        <charset val="134"/>
      </rPr>
      <t>268</t>
    </r>
  </si>
  <si>
    <r>
      <rPr>
        <sz val="11"/>
        <rFont val="宋体"/>
        <charset val="134"/>
      </rPr>
      <t>淮核</t>
    </r>
    <r>
      <rPr>
        <sz val="11"/>
        <rFont val="Times New Roman"/>
        <charset val="134"/>
      </rPr>
      <t>20268</t>
    </r>
  </si>
  <si>
    <r>
      <rPr>
        <sz val="11"/>
        <rFont val="宋体"/>
        <charset val="134"/>
      </rPr>
      <t>江苏神农大丰种业企业淮北小麦联合体</t>
    </r>
  </si>
  <si>
    <r>
      <rPr>
        <sz val="11"/>
        <rFont val="宋体"/>
        <charset val="134"/>
      </rPr>
      <t>农麦</t>
    </r>
    <r>
      <rPr>
        <sz val="11"/>
        <rFont val="Times New Roman"/>
        <charset val="134"/>
      </rPr>
      <t>979</t>
    </r>
  </si>
  <si>
    <r>
      <rPr>
        <sz val="11"/>
        <rFont val="宋体"/>
        <charset val="134"/>
      </rPr>
      <t>盐麦</t>
    </r>
    <r>
      <rPr>
        <sz val="11"/>
        <rFont val="Times New Roman"/>
        <charset val="134"/>
      </rPr>
      <t>108</t>
    </r>
  </si>
  <si>
    <r>
      <rPr>
        <sz val="11"/>
        <rFont val="宋体"/>
        <charset val="134"/>
      </rPr>
      <t>盐麦</t>
    </r>
    <r>
      <rPr>
        <sz val="11"/>
        <rFont val="Times New Roman"/>
        <charset val="134"/>
      </rPr>
      <t>21S08</t>
    </r>
  </si>
  <si>
    <r>
      <rPr>
        <sz val="11"/>
        <rFont val="宋体"/>
        <charset val="134"/>
      </rPr>
      <t>苏研麦</t>
    </r>
    <r>
      <rPr>
        <sz val="11"/>
        <rFont val="Times New Roman"/>
        <charset val="134"/>
      </rPr>
      <t>258</t>
    </r>
  </si>
  <si>
    <r>
      <rPr>
        <sz val="11"/>
        <rFont val="宋体"/>
        <charset val="134"/>
      </rPr>
      <t>中研麦</t>
    </r>
    <r>
      <rPr>
        <sz val="11"/>
        <rFont val="Times New Roman"/>
        <charset val="134"/>
      </rPr>
      <t>258</t>
    </r>
  </si>
  <si>
    <r>
      <rPr>
        <sz val="11"/>
        <rFont val="宋体"/>
        <charset val="134"/>
      </rPr>
      <t>泗麦</t>
    </r>
    <r>
      <rPr>
        <sz val="11"/>
        <rFont val="Times New Roman"/>
        <charset val="134"/>
      </rPr>
      <t>2007</t>
    </r>
  </si>
  <si>
    <t>2023-2024年度小麦新品种试验汇总结果(统一试验)</t>
  </si>
  <si>
    <t>试验渠道</t>
  </si>
  <si>
    <t>序号</t>
  </si>
  <si>
    <t>审定名称</t>
  </si>
  <si>
    <t>试验名称</t>
  </si>
  <si>
    <r>
      <rPr>
        <b/>
        <sz val="10"/>
        <color theme="1"/>
        <rFont val="宋体"/>
        <charset val="134"/>
      </rPr>
      <t>年份</t>
    </r>
  </si>
  <si>
    <t>产量</t>
  </si>
  <si>
    <t>品质类型</t>
  </si>
  <si>
    <t>赤霉病抗性</t>
  </si>
  <si>
    <t>其他病害抗性</t>
  </si>
  <si>
    <r>
      <rPr>
        <b/>
        <sz val="10"/>
        <color theme="1"/>
        <rFont val="宋体"/>
        <charset val="134"/>
      </rPr>
      <t>公斤</t>
    </r>
    <r>
      <rPr>
        <b/>
        <sz val="10"/>
        <color theme="1"/>
        <rFont val="Times New Roman"/>
        <charset val="134"/>
      </rPr>
      <t>/</t>
    </r>
    <r>
      <rPr>
        <b/>
        <sz val="10"/>
        <color theme="1"/>
        <rFont val="宋体"/>
        <charset val="134"/>
      </rPr>
      <t>亩</t>
    </r>
  </si>
  <si>
    <r>
      <rPr>
        <b/>
        <sz val="10"/>
        <color theme="1"/>
        <rFont val="宋体"/>
        <charset val="134"/>
      </rPr>
      <t>比对照</t>
    </r>
    <r>
      <rPr>
        <b/>
        <sz val="10"/>
        <color theme="1"/>
        <rFont val="Times New Roman"/>
        <charset val="134"/>
      </rPr>
      <t>±%</t>
    </r>
  </si>
  <si>
    <t>淮南统一试验</t>
  </si>
  <si>
    <r>
      <rPr>
        <sz val="10"/>
        <color theme="1"/>
        <rFont val="宋体"/>
        <charset val="134"/>
      </rPr>
      <t>宁丰麦</t>
    </r>
    <r>
      <rPr>
        <sz val="10"/>
        <color theme="1"/>
        <rFont val="Times New Roman"/>
        <charset val="134"/>
      </rPr>
      <t>6</t>
    </r>
    <r>
      <rPr>
        <sz val="10"/>
        <color theme="1"/>
        <rFont val="宋体"/>
        <charset val="134"/>
      </rPr>
      <t>号</t>
    </r>
  </si>
  <si>
    <r>
      <rPr>
        <sz val="10"/>
        <rFont val="宋体"/>
        <charset val="134"/>
      </rPr>
      <t>东麦</t>
    </r>
    <r>
      <rPr>
        <sz val="10"/>
        <rFont val="Times New Roman"/>
        <charset val="134"/>
      </rPr>
      <t>2001</t>
    </r>
  </si>
  <si>
    <r>
      <rPr>
        <sz val="10"/>
        <color theme="1"/>
        <rFont val="Times New Roman"/>
        <charset val="134"/>
      </rPr>
      <t>2022</t>
    </r>
    <r>
      <rPr>
        <sz val="10"/>
        <color theme="1"/>
        <rFont val="宋体"/>
        <charset val="134"/>
      </rPr>
      <t>区</t>
    </r>
  </si>
  <si>
    <r>
      <rPr>
        <sz val="10"/>
        <color theme="1"/>
        <rFont val="宋体"/>
        <charset val="134"/>
      </rPr>
      <t>中筋</t>
    </r>
  </si>
  <si>
    <t>MR</t>
  </si>
  <si>
    <t>非全部高感</t>
  </si>
  <si>
    <r>
      <rPr>
        <sz val="10"/>
        <color theme="1"/>
        <rFont val="Times New Roman"/>
        <charset val="134"/>
      </rPr>
      <t>2023</t>
    </r>
    <r>
      <rPr>
        <sz val="10"/>
        <color theme="1"/>
        <rFont val="宋体"/>
        <charset val="134"/>
      </rPr>
      <t>区</t>
    </r>
  </si>
  <si>
    <r>
      <rPr>
        <sz val="10"/>
        <rFont val="宋体"/>
        <charset val="134"/>
      </rPr>
      <t>强筋</t>
    </r>
  </si>
  <si>
    <r>
      <rPr>
        <sz val="10"/>
        <color theme="1"/>
        <rFont val="Times New Roman"/>
        <charset val="134"/>
      </rPr>
      <t>2024</t>
    </r>
    <r>
      <rPr>
        <sz val="10"/>
        <color theme="1"/>
        <rFont val="宋体"/>
        <charset val="134"/>
      </rPr>
      <t>生</t>
    </r>
  </si>
  <si>
    <t>2</t>
  </si>
  <si>
    <r>
      <rPr>
        <sz val="10"/>
        <color theme="1"/>
        <rFont val="宋体"/>
        <charset val="134"/>
      </rPr>
      <t>扬江麦</t>
    </r>
    <r>
      <rPr>
        <sz val="10"/>
        <color theme="1"/>
        <rFont val="Times New Roman"/>
        <charset val="134"/>
      </rPr>
      <t>1846</t>
    </r>
  </si>
  <si>
    <r>
      <rPr>
        <sz val="10"/>
        <rFont val="宋体"/>
        <charset val="134"/>
      </rPr>
      <t>扬江麦</t>
    </r>
    <r>
      <rPr>
        <sz val="10"/>
        <rFont val="Times New Roman"/>
        <charset val="134"/>
      </rPr>
      <t>1846</t>
    </r>
  </si>
  <si>
    <r>
      <rPr>
        <sz val="10"/>
        <rFont val="Times New Roman"/>
        <charset val="134"/>
      </rPr>
      <t>2023</t>
    </r>
    <r>
      <rPr>
        <sz val="10"/>
        <rFont val="宋体"/>
        <charset val="134"/>
      </rPr>
      <t>区</t>
    </r>
  </si>
  <si>
    <t>3</t>
  </si>
  <si>
    <r>
      <rPr>
        <sz val="10"/>
        <color theme="1"/>
        <rFont val="宋体"/>
        <charset val="134"/>
      </rPr>
      <t>盐麦</t>
    </r>
    <r>
      <rPr>
        <sz val="10"/>
        <color theme="1"/>
        <rFont val="Times New Roman"/>
        <charset val="134"/>
      </rPr>
      <t>8</t>
    </r>
    <r>
      <rPr>
        <sz val="10"/>
        <color theme="1"/>
        <rFont val="宋体"/>
        <charset val="134"/>
      </rPr>
      <t>号</t>
    </r>
  </si>
  <si>
    <r>
      <rPr>
        <sz val="10"/>
        <rFont val="宋体"/>
        <charset val="134"/>
      </rPr>
      <t>盐麦</t>
    </r>
    <r>
      <rPr>
        <sz val="10"/>
        <rFont val="Times New Roman"/>
        <charset val="134"/>
      </rPr>
      <t>209</t>
    </r>
  </si>
  <si>
    <t>4</t>
  </si>
  <si>
    <r>
      <rPr>
        <sz val="10"/>
        <color theme="1"/>
        <rFont val="宋体"/>
        <charset val="134"/>
      </rPr>
      <t>宁麦</t>
    </r>
    <r>
      <rPr>
        <sz val="10"/>
        <color theme="1"/>
        <rFont val="Times New Roman"/>
        <charset val="134"/>
      </rPr>
      <t>48</t>
    </r>
  </si>
  <si>
    <r>
      <rPr>
        <sz val="10"/>
        <rFont val="宋体"/>
        <charset val="134"/>
      </rPr>
      <t>宁</t>
    </r>
    <r>
      <rPr>
        <sz val="10"/>
        <rFont val="Times New Roman"/>
        <charset val="134"/>
      </rPr>
      <t>18176</t>
    </r>
  </si>
  <si>
    <r>
      <rPr>
        <sz val="10"/>
        <rFont val="宋体"/>
        <charset val="134"/>
      </rPr>
      <t>中筋</t>
    </r>
  </si>
  <si>
    <t>5</t>
  </si>
  <si>
    <r>
      <rPr>
        <sz val="10"/>
        <color theme="1"/>
        <rFont val="宋体"/>
        <charset val="134"/>
      </rPr>
      <t>扬辐麦</t>
    </r>
    <r>
      <rPr>
        <sz val="10"/>
        <color theme="1"/>
        <rFont val="Times New Roman"/>
        <charset val="134"/>
      </rPr>
      <t>26</t>
    </r>
  </si>
  <si>
    <r>
      <rPr>
        <sz val="10"/>
        <rFont val="宋体"/>
        <charset val="134"/>
      </rPr>
      <t>扬辐麦</t>
    </r>
    <r>
      <rPr>
        <sz val="10"/>
        <rFont val="Times New Roman"/>
        <charset val="134"/>
      </rPr>
      <t>9180</t>
    </r>
  </si>
  <si>
    <t>对照</t>
  </si>
  <si>
    <r>
      <rPr>
        <sz val="10"/>
        <rFont val="宋体"/>
        <charset val="134"/>
      </rPr>
      <t>扬麦</t>
    </r>
    <r>
      <rPr>
        <sz val="10"/>
        <rFont val="Times New Roman"/>
        <charset val="134"/>
      </rPr>
      <t>20(CK)</t>
    </r>
  </si>
  <si>
    <r>
      <rPr>
        <sz val="10"/>
        <color theme="1"/>
        <rFont val="宋体"/>
        <charset val="134"/>
      </rPr>
      <t>弱筋</t>
    </r>
  </si>
  <si>
    <r>
      <rPr>
        <sz val="10"/>
        <rFont val="Times New Roman"/>
        <charset val="134"/>
      </rPr>
      <t>2024</t>
    </r>
    <r>
      <rPr>
        <sz val="10"/>
        <rFont val="宋体"/>
        <charset val="134"/>
      </rPr>
      <t>生</t>
    </r>
  </si>
  <si>
    <t>6</t>
  </si>
  <si>
    <r>
      <rPr>
        <sz val="10"/>
        <color theme="1"/>
        <rFont val="宋体"/>
        <charset val="134"/>
      </rPr>
      <t>宁麦资</t>
    </r>
    <r>
      <rPr>
        <sz val="10"/>
        <color theme="1"/>
        <rFont val="Times New Roman"/>
        <charset val="134"/>
      </rPr>
      <t>986</t>
    </r>
  </si>
  <si>
    <r>
      <rPr>
        <sz val="10"/>
        <rFont val="宋体"/>
        <charset val="134"/>
      </rPr>
      <t>宁麦资</t>
    </r>
    <r>
      <rPr>
        <sz val="10"/>
        <rFont val="Times New Roman"/>
        <charset val="134"/>
      </rPr>
      <t>19286</t>
    </r>
  </si>
  <si>
    <r>
      <rPr>
        <sz val="10"/>
        <color theme="1"/>
        <rFont val="宋体"/>
        <charset val="134"/>
      </rPr>
      <t>强筋</t>
    </r>
  </si>
  <si>
    <t>7</t>
  </si>
  <si>
    <r>
      <rPr>
        <sz val="10"/>
        <color theme="1"/>
        <rFont val="宋体"/>
        <charset val="134"/>
      </rPr>
      <t>苏垦麦</t>
    </r>
    <r>
      <rPr>
        <sz val="10"/>
        <color theme="1"/>
        <rFont val="Times New Roman"/>
        <charset val="134"/>
      </rPr>
      <t>1416</t>
    </r>
  </si>
  <si>
    <r>
      <rPr>
        <sz val="10"/>
        <rFont val="宋体"/>
        <charset val="134"/>
      </rPr>
      <t>苏垦麦</t>
    </r>
    <r>
      <rPr>
        <sz val="10"/>
        <rFont val="Times New Roman"/>
        <charset val="134"/>
      </rPr>
      <t>1416</t>
    </r>
  </si>
  <si>
    <r>
      <rPr>
        <sz val="10"/>
        <color theme="1"/>
        <rFont val="宋体"/>
        <charset val="134"/>
      </rPr>
      <t>扬麦</t>
    </r>
    <r>
      <rPr>
        <sz val="10"/>
        <color theme="1"/>
        <rFont val="Times New Roman"/>
        <charset val="134"/>
      </rPr>
      <t>20(CK)</t>
    </r>
  </si>
  <si>
    <t>淮北统一试验</t>
  </si>
  <si>
    <r>
      <rPr>
        <sz val="10"/>
        <rFont val="宋体"/>
        <charset val="134"/>
      </rPr>
      <t>农麦</t>
    </r>
    <r>
      <rPr>
        <sz val="10"/>
        <rFont val="Times New Roman"/>
        <charset val="134"/>
      </rPr>
      <t>533</t>
    </r>
  </si>
  <si>
    <r>
      <rPr>
        <sz val="10"/>
        <rFont val="Times New Roman"/>
        <charset val="134"/>
      </rPr>
      <t>2022</t>
    </r>
    <r>
      <rPr>
        <sz val="10"/>
        <rFont val="宋体"/>
        <charset val="134"/>
      </rPr>
      <t>区</t>
    </r>
  </si>
  <si>
    <t>MS</t>
  </si>
  <si>
    <r>
      <rPr>
        <sz val="10"/>
        <rFont val="宋体"/>
        <charset val="134"/>
      </rPr>
      <t>保麦</t>
    </r>
    <r>
      <rPr>
        <sz val="10"/>
        <rFont val="Times New Roman"/>
        <charset val="134"/>
      </rPr>
      <t>203</t>
    </r>
  </si>
  <si>
    <r>
      <rPr>
        <sz val="10"/>
        <color theme="1"/>
        <rFont val="宋体"/>
        <charset val="134"/>
      </rPr>
      <t>中强筋</t>
    </r>
  </si>
  <si>
    <r>
      <rPr>
        <sz val="10"/>
        <color theme="1"/>
        <rFont val="宋体"/>
        <charset val="134"/>
      </rPr>
      <t>淮麦</t>
    </r>
    <r>
      <rPr>
        <sz val="10"/>
        <color theme="1"/>
        <rFont val="Times New Roman"/>
        <charset val="134"/>
      </rPr>
      <t>2300</t>
    </r>
  </si>
  <si>
    <r>
      <rPr>
        <sz val="10"/>
        <rFont val="宋体"/>
        <charset val="134"/>
      </rPr>
      <t>淮核</t>
    </r>
    <r>
      <rPr>
        <sz val="10"/>
        <rFont val="Times New Roman"/>
        <charset val="134"/>
      </rPr>
      <t>20212</t>
    </r>
  </si>
  <si>
    <t>S</t>
  </si>
  <si>
    <r>
      <rPr>
        <sz val="10"/>
        <color theme="1"/>
        <rFont val="宋体"/>
        <charset val="134"/>
      </rPr>
      <t>徐麦</t>
    </r>
    <r>
      <rPr>
        <sz val="10"/>
        <color theme="1"/>
        <rFont val="Times New Roman"/>
        <charset val="134"/>
      </rPr>
      <t>50</t>
    </r>
  </si>
  <si>
    <r>
      <rPr>
        <sz val="10"/>
        <rFont val="宋体"/>
        <charset val="134"/>
      </rPr>
      <t>徐麦</t>
    </r>
    <r>
      <rPr>
        <sz val="10"/>
        <rFont val="Times New Roman"/>
        <charset val="134"/>
      </rPr>
      <t>19250</t>
    </r>
  </si>
  <si>
    <r>
      <rPr>
        <sz val="10"/>
        <rFont val="宋体"/>
        <charset val="134"/>
      </rPr>
      <t>淮麦</t>
    </r>
    <r>
      <rPr>
        <sz val="10"/>
        <rFont val="Times New Roman"/>
        <charset val="134"/>
      </rPr>
      <t>20(CK)</t>
    </r>
  </si>
  <si>
    <r>
      <rPr>
        <sz val="10"/>
        <color theme="1"/>
        <rFont val="宋体"/>
        <charset val="134"/>
      </rPr>
      <t>华麦</t>
    </r>
    <r>
      <rPr>
        <sz val="10"/>
        <color theme="1"/>
        <rFont val="Times New Roman"/>
        <charset val="134"/>
      </rPr>
      <t>28</t>
    </r>
  </si>
  <si>
    <r>
      <rPr>
        <sz val="10"/>
        <rFont val="宋体"/>
        <charset val="134"/>
      </rPr>
      <t>华麦</t>
    </r>
    <r>
      <rPr>
        <sz val="10"/>
        <rFont val="Times New Roman"/>
        <charset val="134"/>
      </rPr>
      <t>2001</t>
    </r>
  </si>
  <si>
    <r>
      <rPr>
        <sz val="10"/>
        <color theme="1"/>
        <rFont val="宋体"/>
        <charset val="134"/>
      </rPr>
      <t>徐麦</t>
    </r>
    <r>
      <rPr>
        <sz val="10"/>
        <color theme="1"/>
        <rFont val="Times New Roman"/>
        <charset val="134"/>
      </rPr>
      <t>678</t>
    </r>
  </si>
  <si>
    <r>
      <rPr>
        <sz val="10"/>
        <rFont val="宋体"/>
        <charset val="134"/>
      </rPr>
      <t>保麦</t>
    </r>
    <r>
      <rPr>
        <sz val="10"/>
        <rFont val="Times New Roman"/>
        <charset val="134"/>
      </rPr>
      <t>202</t>
    </r>
  </si>
  <si>
    <r>
      <rPr>
        <sz val="10"/>
        <rFont val="宋体"/>
        <charset val="134"/>
      </rPr>
      <t>宁麦</t>
    </r>
    <r>
      <rPr>
        <sz val="10"/>
        <rFont val="Times New Roman"/>
        <charset val="134"/>
      </rPr>
      <t>918</t>
    </r>
  </si>
  <si>
    <r>
      <rPr>
        <sz val="10"/>
        <rFont val="宋体"/>
        <charset val="134"/>
      </rPr>
      <t>宁</t>
    </r>
    <r>
      <rPr>
        <sz val="10"/>
        <rFont val="Times New Roman"/>
        <charset val="134"/>
      </rPr>
      <t>S19023</t>
    </r>
  </si>
  <si>
    <t>保麦139</t>
  </si>
  <si>
    <r>
      <rPr>
        <sz val="10"/>
        <rFont val="宋体"/>
        <charset val="134"/>
      </rPr>
      <t>保麦</t>
    </r>
    <r>
      <rPr>
        <sz val="10"/>
        <rFont val="Times New Roman"/>
        <charset val="134"/>
      </rPr>
      <t>1902</t>
    </r>
  </si>
  <si>
    <r>
      <rPr>
        <sz val="10"/>
        <color theme="1"/>
        <rFont val="Times New Roman"/>
        <charset val="134"/>
      </rPr>
      <t>2021</t>
    </r>
    <r>
      <rPr>
        <sz val="10"/>
        <color theme="1"/>
        <rFont val="宋体"/>
        <charset val="134"/>
      </rPr>
      <t>区</t>
    </r>
  </si>
  <si>
    <t>中筋</t>
  </si>
  <si>
    <r>
      <rPr>
        <sz val="10"/>
        <color theme="1"/>
        <rFont val="Times New Roman"/>
        <charset val="134"/>
      </rPr>
      <t>2023</t>
    </r>
    <r>
      <rPr>
        <sz val="10"/>
        <color theme="1"/>
        <rFont val="宋体"/>
        <charset val="134"/>
      </rPr>
      <t>生</t>
    </r>
  </si>
  <si>
    <t>2023-2024年度小麦新品种试验汇总结果(联合体试验)</t>
  </si>
  <si>
    <t>联合体名称</t>
  </si>
  <si>
    <r>
      <rPr>
        <b/>
        <sz val="10"/>
        <rFont val="宋体"/>
        <charset val="134"/>
      </rPr>
      <t>序号</t>
    </r>
  </si>
  <si>
    <r>
      <rPr>
        <b/>
        <sz val="10"/>
        <rFont val="宋体"/>
        <charset val="134"/>
      </rPr>
      <t>审定拟定名称</t>
    </r>
  </si>
  <si>
    <r>
      <rPr>
        <b/>
        <sz val="10"/>
        <rFont val="宋体"/>
        <charset val="134"/>
      </rPr>
      <t>参试品种名称</t>
    </r>
  </si>
  <si>
    <r>
      <rPr>
        <b/>
        <sz val="10"/>
        <rFont val="宋体"/>
        <charset val="134"/>
      </rPr>
      <t>年份</t>
    </r>
  </si>
  <si>
    <r>
      <rPr>
        <b/>
        <sz val="10"/>
        <rFont val="宋体"/>
        <charset val="134"/>
      </rPr>
      <t>产量</t>
    </r>
  </si>
  <si>
    <r>
      <rPr>
        <b/>
        <sz val="10"/>
        <rFont val="宋体"/>
        <charset val="134"/>
      </rPr>
      <t>品质类型</t>
    </r>
  </si>
  <si>
    <r>
      <rPr>
        <b/>
        <sz val="10"/>
        <rFont val="宋体"/>
        <charset val="134"/>
      </rPr>
      <t>公斤</t>
    </r>
    <r>
      <rPr>
        <b/>
        <sz val="10"/>
        <rFont val="Times New Roman"/>
        <charset val="134"/>
      </rPr>
      <t>/</t>
    </r>
    <r>
      <rPr>
        <b/>
        <sz val="10"/>
        <rFont val="宋体"/>
        <charset val="134"/>
      </rPr>
      <t>亩</t>
    </r>
  </si>
  <si>
    <r>
      <rPr>
        <sz val="10"/>
        <color theme="1"/>
        <rFont val="宋体"/>
        <charset val="134"/>
      </rPr>
      <t>省农科院淮南联合体</t>
    </r>
  </si>
  <si>
    <r>
      <rPr>
        <sz val="10"/>
        <rFont val="宋体"/>
        <charset val="134"/>
      </rPr>
      <t>宁麦</t>
    </r>
    <r>
      <rPr>
        <sz val="10"/>
        <rFont val="Times New Roman"/>
        <charset val="134"/>
      </rPr>
      <t>47</t>
    </r>
  </si>
  <si>
    <r>
      <rPr>
        <sz val="10"/>
        <rFont val="宋体"/>
        <charset val="134"/>
      </rPr>
      <t>宁</t>
    </r>
    <r>
      <rPr>
        <sz val="10"/>
        <rFont val="Times New Roman"/>
        <charset val="134"/>
      </rPr>
      <t>19458</t>
    </r>
  </si>
  <si>
    <r>
      <rPr>
        <sz val="10"/>
        <rFont val="宋体"/>
        <charset val="134"/>
      </rPr>
      <t>宁麦</t>
    </r>
    <r>
      <rPr>
        <sz val="10"/>
        <rFont val="Times New Roman"/>
        <charset val="134"/>
      </rPr>
      <t>44</t>
    </r>
  </si>
  <si>
    <r>
      <rPr>
        <sz val="10"/>
        <rFont val="宋体"/>
        <charset val="134"/>
      </rPr>
      <t>宁</t>
    </r>
    <r>
      <rPr>
        <sz val="10"/>
        <rFont val="Times New Roman"/>
        <charset val="134"/>
      </rPr>
      <t>18157</t>
    </r>
  </si>
  <si>
    <r>
      <rPr>
        <sz val="10"/>
        <rFont val="宋体"/>
        <charset val="134"/>
      </rPr>
      <t>扬麦</t>
    </r>
    <r>
      <rPr>
        <sz val="10"/>
        <rFont val="Times New Roman"/>
        <charset val="134"/>
      </rPr>
      <t>51</t>
    </r>
  </si>
  <si>
    <r>
      <rPr>
        <sz val="10"/>
        <rFont val="宋体"/>
        <charset val="134"/>
      </rPr>
      <t>扬</t>
    </r>
    <r>
      <rPr>
        <sz val="10"/>
        <rFont val="Times New Roman"/>
        <charset val="134"/>
      </rPr>
      <t>19313</t>
    </r>
  </si>
  <si>
    <r>
      <rPr>
        <sz val="10"/>
        <rFont val="宋体"/>
        <charset val="134"/>
      </rPr>
      <t>对照</t>
    </r>
  </si>
  <si>
    <r>
      <rPr>
        <sz val="10"/>
        <rFont val="宋体"/>
        <charset val="134"/>
      </rPr>
      <t>扬麦</t>
    </r>
    <r>
      <rPr>
        <sz val="10"/>
        <rFont val="Times New Roman"/>
        <charset val="134"/>
      </rPr>
      <t>20</t>
    </r>
    <r>
      <rPr>
        <sz val="10"/>
        <rFont val="宋体"/>
        <charset val="134"/>
      </rPr>
      <t>（</t>
    </r>
    <r>
      <rPr>
        <sz val="10"/>
        <rFont val="Times New Roman"/>
        <charset val="134"/>
      </rPr>
      <t>CK</t>
    </r>
    <r>
      <rPr>
        <sz val="10"/>
        <rFont val="宋体"/>
        <charset val="134"/>
      </rPr>
      <t>）</t>
    </r>
  </si>
  <si>
    <r>
      <rPr>
        <sz val="10"/>
        <color theme="1"/>
        <rFont val="宋体"/>
        <charset val="134"/>
      </rPr>
      <t>里下河淮南联合体</t>
    </r>
  </si>
  <si>
    <r>
      <rPr>
        <sz val="10"/>
        <color rgb="FF000000"/>
        <rFont val="宋体"/>
        <charset val="134"/>
      </rPr>
      <t>扬红</t>
    </r>
    <r>
      <rPr>
        <sz val="10"/>
        <color rgb="FF000000"/>
        <rFont val="Times New Roman"/>
        <charset val="134"/>
      </rPr>
      <t>617</t>
    </r>
  </si>
  <si>
    <r>
      <rPr>
        <sz val="10"/>
        <color rgb="FF000000"/>
        <rFont val="宋体"/>
        <charset val="134"/>
      </rPr>
      <t>扬农</t>
    </r>
    <r>
      <rPr>
        <sz val="10"/>
        <color rgb="FF000000"/>
        <rFont val="Times New Roman"/>
        <charset val="134"/>
      </rPr>
      <t>617</t>
    </r>
  </si>
  <si>
    <r>
      <rPr>
        <sz val="10"/>
        <color rgb="FF000000"/>
        <rFont val="Times New Roman"/>
        <charset val="134"/>
      </rPr>
      <t>2022</t>
    </r>
    <r>
      <rPr>
        <sz val="10"/>
        <color rgb="FF000000"/>
        <rFont val="宋体"/>
        <charset val="134"/>
      </rPr>
      <t>区</t>
    </r>
  </si>
  <si>
    <r>
      <rPr>
        <sz val="10"/>
        <color rgb="FF000000"/>
        <rFont val="宋体"/>
        <charset val="134"/>
      </rPr>
      <t>强筋</t>
    </r>
  </si>
  <si>
    <r>
      <rPr>
        <sz val="10"/>
        <color rgb="FF000000"/>
        <rFont val="Times New Roman"/>
        <charset val="134"/>
      </rPr>
      <t>2023</t>
    </r>
    <r>
      <rPr>
        <sz val="10"/>
        <color rgb="FF000000"/>
        <rFont val="宋体"/>
        <charset val="134"/>
      </rPr>
      <t>区</t>
    </r>
  </si>
  <si>
    <r>
      <rPr>
        <sz val="10"/>
        <color rgb="FF000000"/>
        <rFont val="宋体"/>
        <charset val="134"/>
      </rPr>
      <t>中强筋</t>
    </r>
  </si>
  <si>
    <r>
      <rPr>
        <sz val="10"/>
        <color rgb="FF000000"/>
        <rFont val="宋体"/>
        <charset val="134"/>
      </rPr>
      <t>扬麦</t>
    </r>
    <r>
      <rPr>
        <sz val="10"/>
        <color rgb="FF000000"/>
        <rFont val="Times New Roman"/>
        <charset val="134"/>
      </rPr>
      <t>54</t>
    </r>
  </si>
  <si>
    <r>
      <rPr>
        <sz val="10"/>
        <rFont val="宋体"/>
        <charset val="134"/>
      </rPr>
      <t>扬</t>
    </r>
    <r>
      <rPr>
        <sz val="10"/>
        <rFont val="Times New Roman"/>
        <charset val="134"/>
      </rPr>
      <t>19303</t>
    </r>
  </si>
  <si>
    <r>
      <rPr>
        <sz val="10"/>
        <color rgb="FF000000"/>
        <rFont val="宋体"/>
        <charset val="134"/>
      </rPr>
      <t>扬麦</t>
    </r>
    <r>
      <rPr>
        <sz val="10"/>
        <color rgb="FF000000"/>
        <rFont val="Times New Roman"/>
        <charset val="134"/>
      </rPr>
      <t>52</t>
    </r>
  </si>
  <si>
    <r>
      <rPr>
        <sz val="10"/>
        <rFont val="宋体"/>
        <charset val="134"/>
      </rPr>
      <t>扬</t>
    </r>
    <r>
      <rPr>
        <sz val="10"/>
        <rFont val="Times New Roman"/>
        <charset val="134"/>
      </rPr>
      <t>19325</t>
    </r>
  </si>
  <si>
    <r>
      <rPr>
        <sz val="10"/>
        <color rgb="FF000000"/>
        <rFont val="宋体"/>
        <charset val="134"/>
      </rPr>
      <t>中筋</t>
    </r>
  </si>
  <si>
    <r>
      <rPr>
        <sz val="10"/>
        <color rgb="FF000000"/>
        <rFont val="宋体"/>
        <charset val="134"/>
      </rPr>
      <t>对照</t>
    </r>
  </si>
  <si>
    <r>
      <rPr>
        <sz val="10"/>
        <color indexed="8"/>
        <rFont val="Times New Roman"/>
        <charset val="134"/>
      </rPr>
      <t>2022</t>
    </r>
    <r>
      <rPr>
        <sz val="10"/>
        <color indexed="8"/>
        <rFont val="宋体"/>
        <charset val="134"/>
      </rPr>
      <t>区</t>
    </r>
  </si>
  <si>
    <r>
      <rPr>
        <sz val="10"/>
        <color indexed="8"/>
        <rFont val="宋体"/>
        <charset val="134"/>
      </rPr>
      <t>中筋</t>
    </r>
  </si>
  <si>
    <r>
      <rPr>
        <sz val="10"/>
        <rFont val="宋体"/>
        <charset val="134"/>
      </rPr>
      <t>大华淮北联合体</t>
    </r>
  </si>
  <si>
    <r>
      <rPr>
        <sz val="10"/>
        <rFont val="宋体"/>
        <charset val="134"/>
      </rPr>
      <t>佳麦</t>
    </r>
    <r>
      <rPr>
        <sz val="10"/>
        <rFont val="Times New Roman"/>
        <charset val="134"/>
      </rPr>
      <t>168</t>
    </r>
  </si>
  <si>
    <r>
      <rPr>
        <sz val="10"/>
        <rFont val="宋体"/>
        <charset val="134"/>
      </rPr>
      <t>佳麦</t>
    </r>
    <r>
      <rPr>
        <sz val="10"/>
        <rFont val="Times New Roman"/>
        <charset val="134"/>
      </rPr>
      <t>19053</t>
    </r>
  </si>
  <si>
    <t>中强筋</t>
  </si>
  <si>
    <r>
      <rPr>
        <sz val="10"/>
        <rFont val="宋体"/>
        <charset val="134"/>
      </rPr>
      <t>华麦</t>
    </r>
    <r>
      <rPr>
        <sz val="10"/>
        <rFont val="Times New Roman"/>
        <charset val="134"/>
      </rPr>
      <t>31</t>
    </r>
  </si>
  <si>
    <r>
      <rPr>
        <sz val="10"/>
        <rFont val="宋体"/>
        <charset val="134"/>
      </rPr>
      <t>华麦</t>
    </r>
    <r>
      <rPr>
        <sz val="10"/>
        <rFont val="Times New Roman"/>
        <charset val="134"/>
      </rPr>
      <t>2102</t>
    </r>
  </si>
  <si>
    <t>强筋</t>
  </si>
  <si>
    <r>
      <rPr>
        <sz val="10"/>
        <rFont val="宋体"/>
        <charset val="134"/>
      </rPr>
      <t>金地麦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</si>
  <si>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金地</t>
    </r>
    <r>
      <rPr>
        <sz val="10"/>
        <rFont val="Times New Roman"/>
        <charset val="134"/>
      </rPr>
      <t>218</t>
    </r>
  </si>
  <si>
    <r>
      <rPr>
        <sz val="10"/>
        <rFont val="宋体"/>
        <charset val="134"/>
      </rPr>
      <t>淮麦</t>
    </r>
    <r>
      <rPr>
        <sz val="10"/>
        <rFont val="Times New Roman"/>
        <charset val="134"/>
      </rPr>
      <t>62</t>
    </r>
  </si>
  <si>
    <r>
      <rPr>
        <sz val="10"/>
        <rFont val="宋体"/>
        <charset val="134"/>
      </rPr>
      <t>淮麦</t>
    </r>
    <r>
      <rPr>
        <sz val="10"/>
        <rFont val="Times New Roman"/>
        <charset val="134"/>
      </rPr>
      <t>13564</t>
    </r>
  </si>
  <si>
    <r>
      <rPr>
        <sz val="10"/>
        <color indexed="8"/>
        <rFont val="宋体"/>
        <charset val="134"/>
      </rPr>
      <t>淮麦</t>
    </r>
    <r>
      <rPr>
        <sz val="10"/>
        <color indexed="8"/>
        <rFont val="Times New Roman"/>
        <charset val="134"/>
      </rPr>
      <t>20(CK)</t>
    </r>
  </si>
  <si>
    <r>
      <rPr>
        <sz val="10"/>
        <color theme="1"/>
        <rFont val="宋体"/>
        <charset val="134"/>
      </rPr>
      <t>徐州所淮北联合体</t>
    </r>
  </si>
  <si>
    <r>
      <rPr>
        <sz val="10"/>
        <color theme="1"/>
        <rFont val="宋体"/>
        <charset val="134"/>
      </rPr>
      <t>淮麦</t>
    </r>
    <r>
      <rPr>
        <sz val="10"/>
        <color theme="1"/>
        <rFont val="Times New Roman"/>
        <charset val="134"/>
      </rPr>
      <t>268</t>
    </r>
  </si>
  <si>
    <r>
      <rPr>
        <sz val="10"/>
        <color theme="1"/>
        <rFont val="宋体"/>
        <charset val="134"/>
      </rPr>
      <t>淮核</t>
    </r>
    <r>
      <rPr>
        <sz val="10"/>
        <color theme="1"/>
        <rFont val="Times New Roman"/>
        <charset val="134"/>
      </rPr>
      <t>20268</t>
    </r>
  </si>
  <si>
    <r>
      <rPr>
        <sz val="10"/>
        <rFont val="Times New Roman"/>
        <charset val="134"/>
      </rPr>
      <t>2022</t>
    </r>
    <r>
      <rPr>
        <sz val="10"/>
        <rFont val="宋体"/>
        <charset val="134"/>
      </rPr>
      <t>年区</t>
    </r>
  </si>
  <si>
    <r>
      <rPr>
        <sz val="10"/>
        <rFont val="Times New Roman"/>
        <charset val="134"/>
      </rPr>
      <t>2023</t>
    </r>
    <r>
      <rPr>
        <sz val="10"/>
        <rFont val="宋体"/>
        <charset val="134"/>
      </rPr>
      <t>年区</t>
    </r>
  </si>
  <si>
    <r>
      <rPr>
        <sz val="10"/>
        <rFont val="宋体"/>
        <charset val="134"/>
      </rPr>
      <t>中强筋</t>
    </r>
  </si>
  <si>
    <r>
      <rPr>
        <sz val="10"/>
        <rFont val="Times New Roman"/>
        <charset val="134"/>
      </rPr>
      <t>2024</t>
    </r>
    <r>
      <rPr>
        <sz val="10"/>
        <rFont val="宋体"/>
        <charset val="134"/>
      </rPr>
      <t>年生</t>
    </r>
  </si>
  <si>
    <r>
      <rPr>
        <sz val="10"/>
        <color theme="1"/>
        <rFont val="宋体"/>
        <charset val="134"/>
      </rPr>
      <t>对照</t>
    </r>
  </si>
  <si>
    <r>
      <rPr>
        <sz val="10"/>
        <color theme="1"/>
        <rFont val="宋体"/>
        <charset val="134"/>
      </rPr>
      <t>神农大丰淮北联合体</t>
    </r>
  </si>
  <si>
    <r>
      <rPr>
        <sz val="10"/>
        <rFont val="宋体"/>
        <charset val="134"/>
      </rPr>
      <t>农麦</t>
    </r>
    <r>
      <rPr>
        <sz val="10"/>
        <rFont val="Times New Roman"/>
        <charset val="134"/>
      </rPr>
      <t>979</t>
    </r>
  </si>
  <si>
    <r>
      <rPr>
        <sz val="10"/>
        <rFont val="宋体"/>
        <charset val="134"/>
      </rPr>
      <t>盐麦</t>
    </r>
    <r>
      <rPr>
        <sz val="10"/>
        <rFont val="Times New Roman"/>
        <charset val="134"/>
      </rPr>
      <t>108</t>
    </r>
  </si>
  <si>
    <r>
      <rPr>
        <sz val="10"/>
        <rFont val="宋体"/>
        <charset val="134"/>
      </rPr>
      <t>盐麦</t>
    </r>
    <r>
      <rPr>
        <sz val="10"/>
        <rFont val="Times New Roman"/>
        <charset val="134"/>
      </rPr>
      <t>21S08</t>
    </r>
  </si>
  <si>
    <r>
      <rPr>
        <sz val="10"/>
        <rFont val="宋体"/>
        <charset val="134"/>
      </rPr>
      <t>苏研麦</t>
    </r>
    <r>
      <rPr>
        <sz val="10"/>
        <rFont val="Times New Roman"/>
        <charset val="134"/>
      </rPr>
      <t>258</t>
    </r>
  </si>
  <si>
    <r>
      <rPr>
        <sz val="10"/>
        <rFont val="宋体"/>
        <charset val="134"/>
      </rPr>
      <t>中研麦</t>
    </r>
    <r>
      <rPr>
        <sz val="10"/>
        <rFont val="Times New Roman"/>
        <charset val="134"/>
      </rPr>
      <t>258</t>
    </r>
  </si>
  <si>
    <r>
      <rPr>
        <sz val="10"/>
        <rFont val="宋体"/>
        <charset val="134"/>
      </rPr>
      <t>泗麦</t>
    </r>
    <r>
      <rPr>
        <sz val="10"/>
        <rFont val="Times New Roman"/>
        <charset val="134"/>
      </rPr>
      <t>2007</t>
    </r>
  </si>
  <si>
    <r>
      <rPr>
        <sz val="10"/>
        <rFont val="Times New Roman"/>
        <charset val="134"/>
      </rPr>
      <t>2021</t>
    </r>
    <r>
      <rPr>
        <sz val="10"/>
        <rFont val="宋体"/>
        <charset val="134"/>
      </rPr>
      <t>区</t>
    </r>
  </si>
  <si>
    <r>
      <rPr>
        <sz val="10"/>
        <rFont val="Times New Roman"/>
        <charset val="134"/>
      </rPr>
      <t>2023</t>
    </r>
    <r>
      <rPr>
        <sz val="10"/>
        <rFont val="宋体"/>
        <charset val="134"/>
      </rPr>
      <t>生</t>
    </r>
  </si>
  <si>
    <t>通过初审品种各试点试验数据</t>
  </si>
  <si>
    <r>
      <rPr>
        <sz val="10"/>
        <color theme="1"/>
        <rFont val="宋体"/>
        <charset val="134"/>
      </rPr>
      <t>试验类别</t>
    </r>
  </si>
  <si>
    <r>
      <rPr>
        <sz val="10"/>
        <color theme="1"/>
        <rFont val="宋体"/>
        <charset val="134"/>
      </rPr>
      <t>参试品种</t>
    </r>
  </si>
  <si>
    <r>
      <rPr>
        <sz val="10"/>
        <rFont val="宋体"/>
        <charset val="134"/>
      </rPr>
      <t>试验年份</t>
    </r>
  </si>
  <si>
    <r>
      <rPr>
        <sz val="10"/>
        <rFont val="宋体"/>
        <charset val="134"/>
      </rPr>
      <t>试点</t>
    </r>
  </si>
  <si>
    <r>
      <rPr>
        <sz val="10"/>
        <rFont val="宋体"/>
        <charset val="134"/>
      </rPr>
      <t>小区产量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公斤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</si>
  <si>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折合亩产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公斤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亩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</si>
  <si>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较对照增减产</t>
    </r>
    <r>
      <rPr>
        <sz val="10"/>
        <rFont val="Times New Roman"/>
        <charset val="134"/>
      </rPr>
      <t>%</t>
    </r>
  </si>
  <si>
    <t>Ⅰ</t>
  </si>
  <si>
    <t>Ⅱ</t>
  </si>
  <si>
    <t>Ⅲ</t>
  </si>
  <si>
    <r>
      <rPr>
        <sz val="10"/>
        <rFont val="仿宋_GB2312"/>
        <charset val="134"/>
      </rPr>
      <t>合计</t>
    </r>
  </si>
  <si>
    <r>
      <rPr>
        <sz val="10"/>
        <color theme="1"/>
        <rFont val="宋体"/>
        <charset val="134"/>
      </rPr>
      <t>省统一试验</t>
    </r>
  </si>
  <si>
    <r>
      <rPr>
        <sz val="10"/>
        <color theme="1"/>
        <rFont val="宋体"/>
        <charset val="134"/>
      </rPr>
      <t>东麦</t>
    </r>
    <r>
      <rPr>
        <sz val="10"/>
        <color theme="1"/>
        <rFont val="Times New Roman"/>
        <charset val="134"/>
      </rPr>
      <t>2001</t>
    </r>
  </si>
  <si>
    <r>
      <rPr>
        <sz val="9"/>
        <rFont val="Times New Roman"/>
        <charset val="134"/>
      </rPr>
      <t>2021-2022</t>
    </r>
    <r>
      <rPr>
        <sz val="9"/>
        <rFont val="宋体"/>
        <charset val="134"/>
      </rPr>
      <t>区</t>
    </r>
  </si>
  <si>
    <r>
      <rPr>
        <sz val="9"/>
        <color theme="1"/>
        <rFont val="宋体"/>
        <charset val="134"/>
      </rPr>
      <t>镇江</t>
    </r>
  </si>
  <si>
    <r>
      <rPr>
        <sz val="9"/>
        <color theme="1"/>
        <rFont val="宋体"/>
        <charset val="134"/>
      </rPr>
      <t>高邮</t>
    </r>
  </si>
  <si>
    <r>
      <rPr>
        <sz val="9"/>
        <color theme="1"/>
        <rFont val="宋体"/>
        <charset val="134"/>
      </rPr>
      <t>扬州所</t>
    </r>
  </si>
  <si>
    <r>
      <rPr>
        <sz val="9"/>
        <color theme="1"/>
        <rFont val="宋体"/>
        <charset val="134"/>
      </rPr>
      <t>建湖所</t>
    </r>
  </si>
  <si>
    <r>
      <rPr>
        <sz val="9"/>
        <color theme="1"/>
        <rFont val="宋体"/>
        <charset val="134"/>
      </rPr>
      <t>盐都所</t>
    </r>
  </si>
  <si>
    <r>
      <rPr>
        <sz val="9"/>
        <color theme="1"/>
        <rFont val="宋体"/>
        <charset val="134"/>
      </rPr>
      <t>南通</t>
    </r>
  </si>
  <si>
    <r>
      <rPr>
        <sz val="9"/>
        <color theme="1"/>
        <rFont val="宋体"/>
        <charset val="134"/>
      </rPr>
      <t>白马湖</t>
    </r>
  </si>
  <si>
    <r>
      <rPr>
        <sz val="9"/>
        <color theme="1"/>
        <rFont val="宋体"/>
        <charset val="134"/>
      </rPr>
      <t>泰州</t>
    </r>
  </si>
  <si>
    <r>
      <rPr>
        <sz val="9"/>
        <color theme="1"/>
        <rFont val="宋体"/>
        <charset val="134"/>
      </rPr>
      <t>南京</t>
    </r>
  </si>
  <si>
    <r>
      <rPr>
        <sz val="9"/>
        <color theme="1"/>
        <rFont val="宋体"/>
        <charset val="134"/>
      </rPr>
      <t>大丰</t>
    </r>
  </si>
  <si>
    <r>
      <rPr>
        <sz val="9"/>
        <color theme="1"/>
        <rFont val="宋体"/>
        <charset val="134"/>
      </rPr>
      <t>宝应湖</t>
    </r>
  </si>
  <si>
    <r>
      <rPr>
        <sz val="9"/>
        <color theme="1"/>
        <rFont val="宋体"/>
        <charset val="134"/>
      </rPr>
      <t>盱眙</t>
    </r>
  </si>
  <si>
    <r>
      <rPr>
        <sz val="9"/>
        <color theme="1"/>
        <rFont val="宋体"/>
        <charset val="134"/>
      </rPr>
      <t>常熟</t>
    </r>
  </si>
  <si>
    <r>
      <rPr>
        <b/>
        <sz val="9"/>
        <color theme="1"/>
        <rFont val="宋体"/>
        <charset val="134"/>
      </rPr>
      <t>平均</t>
    </r>
  </si>
  <si>
    <r>
      <rPr>
        <sz val="9"/>
        <rFont val="Times New Roman"/>
        <charset val="134"/>
      </rPr>
      <t>2022-2023</t>
    </r>
    <r>
      <rPr>
        <sz val="9"/>
        <rFont val="宋体"/>
        <charset val="134"/>
      </rPr>
      <t>区</t>
    </r>
  </si>
  <si>
    <r>
      <rPr>
        <sz val="9"/>
        <rFont val="宋体"/>
        <charset val="134"/>
      </rPr>
      <t>常熟</t>
    </r>
  </si>
  <si>
    <r>
      <rPr>
        <sz val="9"/>
        <rFont val="宋体"/>
        <charset val="134"/>
      </rPr>
      <t>镇江</t>
    </r>
  </si>
  <si>
    <r>
      <rPr>
        <sz val="9"/>
        <rFont val="宋体"/>
        <charset val="134"/>
      </rPr>
      <t>南京</t>
    </r>
  </si>
  <si>
    <r>
      <rPr>
        <sz val="9"/>
        <rFont val="宋体"/>
        <charset val="134"/>
      </rPr>
      <t>扬州</t>
    </r>
  </si>
  <si>
    <r>
      <rPr>
        <sz val="9"/>
        <rFont val="宋体"/>
        <charset val="134"/>
      </rPr>
      <t>泰州</t>
    </r>
  </si>
  <si>
    <r>
      <rPr>
        <sz val="9"/>
        <rFont val="宋体"/>
        <charset val="134"/>
      </rPr>
      <t>建湖</t>
    </r>
  </si>
  <si>
    <r>
      <rPr>
        <sz val="9"/>
        <rFont val="宋体"/>
        <charset val="134"/>
      </rPr>
      <t>盐都</t>
    </r>
  </si>
  <si>
    <r>
      <rPr>
        <sz val="9"/>
        <rFont val="宋体"/>
        <charset val="134"/>
      </rPr>
      <t>宝应湖</t>
    </r>
  </si>
  <si>
    <r>
      <rPr>
        <sz val="9"/>
        <rFont val="宋体"/>
        <charset val="134"/>
      </rPr>
      <t>南通</t>
    </r>
  </si>
  <si>
    <r>
      <rPr>
        <sz val="9"/>
        <rFont val="宋体"/>
        <charset val="134"/>
      </rPr>
      <t>白马湖</t>
    </r>
  </si>
  <si>
    <r>
      <rPr>
        <sz val="9"/>
        <rFont val="宋体"/>
        <charset val="134"/>
      </rPr>
      <t>大丰</t>
    </r>
  </si>
  <si>
    <r>
      <rPr>
        <sz val="9"/>
        <rFont val="Times New Roman"/>
        <charset val="134"/>
      </rPr>
      <t>2023-2024</t>
    </r>
    <r>
      <rPr>
        <sz val="9"/>
        <rFont val="宋体"/>
        <charset val="134"/>
      </rPr>
      <t>生</t>
    </r>
  </si>
  <si>
    <r>
      <rPr>
        <sz val="9"/>
        <color theme="1"/>
        <rFont val="宋体"/>
        <charset val="134"/>
      </rPr>
      <t>苏州</t>
    </r>
  </si>
  <si>
    <r>
      <rPr>
        <sz val="9"/>
        <color theme="1"/>
        <rFont val="宋体"/>
        <charset val="134"/>
      </rPr>
      <t>常州</t>
    </r>
  </si>
  <si>
    <r>
      <rPr>
        <sz val="9"/>
        <color theme="1"/>
        <rFont val="宋体"/>
        <charset val="134"/>
      </rPr>
      <t>泰州红旗</t>
    </r>
  </si>
  <si>
    <r>
      <rPr>
        <sz val="9"/>
        <color theme="1"/>
        <rFont val="宋体"/>
        <charset val="134"/>
      </rPr>
      <t>金色大丰</t>
    </r>
  </si>
  <si>
    <r>
      <rPr>
        <sz val="9"/>
        <color theme="1"/>
        <rFont val="宋体"/>
        <charset val="134"/>
      </rPr>
      <t>盐都</t>
    </r>
  </si>
  <si>
    <r>
      <rPr>
        <b/>
        <sz val="9"/>
        <color indexed="8"/>
        <rFont val="宋体"/>
        <charset val="134"/>
      </rPr>
      <t>平均</t>
    </r>
  </si>
  <si>
    <r>
      <rPr>
        <b/>
        <sz val="9"/>
        <rFont val="宋体"/>
        <charset val="134"/>
      </rPr>
      <t>平均</t>
    </r>
  </si>
  <si>
    <r>
      <rPr>
        <sz val="10"/>
        <color theme="1"/>
        <rFont val="宋体"/>
        <charset val="134"/>
      </rPr>
      <t>盐麦</t>
    </r>
    <r>
      <rPr>
        <sz val="10"/>
        <color theme="1"/>
        <rFont val="Times New Roman"/>
        <charset val="134"/>
      </rPr>
      <t>209</t>
    </r>
  </si>
  <si>
    <r>
      <rPr>
        <sz val="10"/>
        <color theme="1"/>
        <rFont val="宋体"/>
        <charset val="134"/>
      </rPr>
      <t>扬麦</t>
    </r>
    <r>
      <rPr>
        <sz val="10"/>
        <color theme="1"/>
        <rFont val="Times New Roman"/>
        <charset val="134"/>
      </rPr>
      <t>20CK</t>
    </r>
  </si>
  <si>
    <r>
      <rPr>
        <sz val="10"/>
        <color rgb="FF000000"/>
        <rFont val="宋体"/>
        <charset val="134"/>
      </rPr>
      <t>省统一试验</t>
    </r>
  </si>
  <si>
    <r>
      <rPr>
        <sz val="10"/>
        <color rgb="FF000000"/>
        <rFont val="宋体"/>
        <charset val="134"/>
      </rPr>
      <t>扬辐麦</t>
    </r>
    <r>
      <rPr>
        <sz val="10"/>
        <color rgb="FF000000"/>
        <rFont val="Times New Roman"/>
        <charset val="134"/>
      </rPr>
      <t>26</t>
    </r>
  </si>
  <si>
    <r>
      <rPr>
        <sz val="10"/>
        <color rgb="FF000000"/>
        <rFont val="宋体"/>
        <charset val="134"/>
      </rPr>
      <t>扬辐麦</t>
    </r>
    <r>
      <rPr>
        <sz val="10"/>
        <color rgb="FF000000"/>
        <rFont val="Times New Roman"/>
        <charset val="134"/>
      </rPr>
      <t>9180</t>
    </r>
  </si>
  <si>
    <r>
      <rPr>
        <sz val="9"/>
        <color rgb="FF000000"/>
        <rFont val="Times New Roman"/>
        <charset val="134"/>
      </rPr>
      <t>2022-2023</t>
    </r>
    <r>
      <rPr>
        <sz val="9"/>
        <color rgb="FF000000"/>
        <rFont val="宋体"/>
        <charset val="134"/>
      </rPr>
      <t>区</t>
    </r>
  </si>
  <si>
    <r>
      <rPr>
        <sz val="9"/>
        <color rgb="FF000000"/>
        <rFont val="Times New Roman"/>
        <charset val="134"/>
      </rPr>
      <t>2023-2024</t>
    </r>
    <r>
      <rPr>
        <sz val="9"/>
        <color rgb="FF000000"/>
        <rFont val="宋体"/>
        <charset val="134"/>
      </rPr>
      <t>生</t>
    </r>
  </si>
  <si>
    <r>
      <rPr>
        <sz val="9"/>
        <color theme="1"/>
        <rFont val="宋体"/>
        <charset val="134"/>
      </rPr>
      <t>扬州金土地</t>
    </r>
  </si>
  <si>
    <r>
      <rPr>
        <sz val="9"/>
        <color theme="1"/>
        <rFont val="宋体"/>
        <charset val="134"/>
      </rPr>
      <t>江都金运</t>
    </r>
  </si>
  <si>
    <r>
      <rPr>
        <sz val="9"/>
        <color theme="1"/>
        <rFont val="宋体"/>
        <charset val="134"/>
      </rPr>
      <t>大丰焦点</t>
    </r>
  </si>
  <si>
    <t>3.28</t>
  </si>
  <si>
    <r>
      <rPr>
        <sz val="9"/>
        <color theme="1"/>
        <rFont val="宋体"/>
        <charset val="134"/>
      </rPr>
      <t>东台</t>
    </r>
  </si>
  <si>
    <r>
      <rPr>
        <sz val="9"/>
        <rFont val="宋体"/>
        <charset val="134"/>
      </rPr>
      <t>神农大丰</t>
    </r>
  </si>
  <si>
    <r>
      <rPr>
        <sz val="9"/>
        <color theme="1"/>
        <rFont val="宋体"/>
        <charset val="134"/>
      </rPr>
      <t>新洋</t>
    </r>
  </si>
  <si>
    <t>省统一试验</t>
  </si>
  <si>
    <t>扬麦20CK</t>
  </si>
  <si>
    <r>
      <rPr>
        <sz val="10"/>
        <color rgb="FF000000"/>
        <rFont val="宋体"/>
        <charset val="134"/>
      </rPr>
      <t>宁麦资</t>
    </r>
    <r>
      <rPr>
        <sz val="10"/>
        <color rgb="FF000000"/>
        <rFont val="Times New Roman"/>
        <charset val="134"/>
      </rPr>
      <t>986</t>
    </r>
  </si>
  <si>
    <r>
      <rPr>
        <sz val="10"/>
        <color rgb="FF000000"/>
        <rFont val="宋体"/>
        <charset val="134"/>
      </rPr>
      <t>宁麦资</t>
    </r>
    <r>
      <rPr>
        <sz val="10"/>
        <color rgb="FF000000"/>
        <rFont val="Times New Roman"/>
        <charset val="134"/>
      </rPr>
      <t>19286</t>
    </r>
  </si>
  <si>
    <r>
      <rPr>
        <sz val="9"/>
        <rFont val="宋体"/>
        <charset val="134"/>
      </rPr>
      <t>省院</t>
    </r>
  </si>
  <si>
    <r>
      <rPr>
        <sz val="9"/>
        <rFont val="宋体"/>
        <charset val="134"/>
      </rPr>
      <t>金运</t>
    </r>
  </si>
  <si>
    <r>
      <rPr>
        <sz val="9"/>
        <rFont val="宋体"/>
        <charset val="134"/>
      </rPr>
      <t>高邮</t>
    </r>
  </si>
  <si>
    <r>
      <rPr>
        <sz val="9"/>
        <rFont val="宋体"/>
        <charset val="134"/>
      </rPr>
      <t>扬子江</t>
    </r>
  </si>
  <si>
    <r>
      <rPr>
        <sz val="9"/>
        <rFont val="宋体"/>
        <charset val="134"/>
      </rPr>
      <t>焦点大丰</t>
    </r>
  </si>
  <si>
    <t>5.97</t>
  </si>
  <si>
    <r>
      <rPr>
        <sz val="9"/>
        <rFont val="宋体"/>
        <charset val="134"/>
      </rPr>
      <t>东台</t>
    </r>
  </si>
  <si>
    <r>
      <rPr>
        <sz val="9"/>
        <rFont val="宋体"/>
        <charset val="134"/>
      </rPr>
      <t>新洋</t>
    </r>
  </si>
  <si>
    <r>
      <rPr>
        <sz val="9"/>
        <color indexed="8"/>
        <rFont val="宋体"/>
        <charset val="134"/>
      </rPr>
      <t>中种三河</t>
    </r>
  </si>
  <si>
    <r>
      <rPr>
        <sz val="9"/>
        <rFont val="宋体"/>
        <charset val="134"/>
      </rPr>
      <t>瑞华金湖</t>
    </r>
  </si>
  <si>
    <t>+5.81</t>
  </si>
  <si>
    <t>2.68</t>
  </si>
  <si>
    <r>
      <rPr>
        <sz val="10"/>
        <color rgb="FF000000"/>
        <rFont val="宋体"/>
        <charset val="134"/>
      </rPr>
      <t>苏垦麦</t>
    </r>
    <r>
      <rPr>
        <sz val="10"/>
        <color rgb="FF000000"/>
        <rFont val="Times New Roman"/>
        <charset val="134"/>
      </rPr>
      <t>1416</t>
    </r>
  </si>
  <si>
    <t>2.50</t>
  </si>
  <si>
    <t>+1.09</t>
  </si>
  <si>
    <t>1.03</t>
  </si>
  <si>
    <t>扬麦20（CK）</t>
  </si>
  <si>
    <r>
      <rPr>
        <sz val="10"/>
        <color theme="1"/>
        <rFont val="宋体"/>
        <charset val="134"/>
      </rPr>
      <t>扬麦</t>
    </r>
    <r>
      <rPr>
        <sz val="10"/>
        <color theme="1"/>
        <rFont val="Times New Roman"/>
        <charset val="134"/>
      </rPr>
      <t>20</t>
    </r>
    <r>
      <rPr>
        <sz val="10"/>
        <color theme="1"/>
        <rFont val="宋体"/>
        <charset val="134"/>
      </rPr>
      <t>（</t>
    </r>
    <r>
      <rPr>
        <sz val="10"/>
        <color theme="1"/>
        <rFont val="Times New Roman"/>
        <charset val="134"/>
      </rPr>
      <t>CK</t>
    </r>
    <r>
      <rPr>
        <sz val="10"/>
        <color theme="1"/>
        <rFont val="宋体"/>
        <charset val="134"/>
      </rPr>
      <t>）</t>
    </r>
  </si>
  <si>
    <r>
      <rPr>
        <sz val="10"/>
        <color theme="1"/>
        <rFont val="宋体"/>
        <charset val="134"/>
      </rPr>
      <t>农麦</t>
    </r>
    <r>
      <rPr>
        <sz val="10"/>
        <color theme="1"/>
        <rFont val="Times New Roman"/>
        <charset val="134"/>
      </rPr>
      <t>533</t>
    </r>
  </si>
  <si>
    <t>保丰</t>
  </si>
  <si>
    <t>淮阴所</t>
  </si>
  <si>
    <t>阜宁所</t>
  </si>
  <si>
    <t>洪泽湖农场</t>
  </si>
  <si>
    <t>徐州佳禾</t>
  </si>
  <si>
    <t>神农大丰</t>
  </si>
  <si>
    <t>徐州所</t>
  </si>
  <si>
    <t>神州种业</t>
  </si>
  <si>
    <t>岗埠农场</t>
  </si>
  <si>
    <t>东辛农场</t>
  </si>
  <si>
    <t>宿迁中江</t>
  </si>
  <si>
    <t>泗洪石集</t>
  </si>
  <si>
    <t>平均</t>
  </si>
  <si>
    <r>
      <rPr>
        <sz val="9"/>
        <color theme="1"/>
        <rFont val="Times New Roman"/>
        <charset val="134"/>
      </rPr>
      <t>2022-2023</t>
    </r>
    <r>
      <rPr>
        <sz val="9"/>
        <color theme="1"/>
        <rFont val="宋体"/>
        <charset val="134"/>
      </rPr>
      <t>区</t>
    </r>
  </si>
  <si>
    <t>瑞华农业</t>
  </si>
  <si>
    <t>阜宁 所</t>
  </si>
  <si>
    <t>瑞华公司</t>
  </si>
  <si>
    <t>保丰集团</t>
  </si>
  <si>
    <t>丰县基地</t>
  </si>
  <si>
    <r>
      <rPr>
        <sz val="10"/>
        <color theme="1"/>
        <rFont val="宋体"/>
        <charset val="134"/>
      </rPr>
      <t>保麦</t>
    </r>
    <r>
      <rPr>
        <sz val="10"/>
        <color theme="1"/>
        <rFont val="Times New Roman"/>
        <charset val="134"/>
      </rPr>
      <t>203</t>
    </r>
  </si>
  <si>
    <r>
      <rPr>
        <sz val="10"/>
        <color theme="1"/>
        <rFont val="宋体"/>
        <charset val="134"/>
      </rPr>
      <t>淮核</t>
    </r>
    <r>
      <rPr>
        <sz val="10"/>
        <color theme="1"/>
        <rFont val="Times New Roman"/>
        <charset val="134"/>
      </rPr>
      <t>20212</t>
    </r>
  </si>
  <si>
    <r>
      <rPr>
        <sz val="9"/>
        <rFont val="宋体"/>
        <charset val="134"/>
      </rPr>
      <t>保丰</t>
    </r>
  </si>
  <si>
    <r>
      <rPr>
        <sz val="9"/>
        <rFont val="宋体"/>
        <charset val="134"/>
      </rPr>
      <t>淮阴所</t>
    </r>
  </si>
  <si>
    <r>
      <rPr>
        <sz val="9"/>
        <rFont val="宋体"/>
        <charset val="134"/>
      </rPr>
      <t>阜宁所</t>
    </r>
  </si>
  <si>
    <r>
      <rPr>
        <sz val="9"/>
        <rFont val="宋体"/>
        <charset val="134"/>
      </rPr>
      <t>洪泽湖农场</t>
    </r>
  </si>
  <si>
    <r>
      <rPr>
        <sz val="9"/>
        <rFont val="宋体"/>
        <charset val="134"/>
      </rPr>
      <t>徐州佳禾</t>
    </r>
  </si>
  <si>
    <r>
      <rPr>
        <sz val="9"/>
        <rFont val="宋体"/>
        <charset val="134"/>
      </rPr>
      <t>徐州所</t>
    </r>
  </si>
  <si>
    <r>
      <rPr>
        <sz val="9"/>
        <rFont val="宋体"/>
        <charset val="134"/>
      </rPr>
      <t>神州种业</t>
    </r>
  </si>
  <si>
    <r>
      <rPr>
        <sz val="9"/>
        <rFont val="宋体"/>
        <charset val="134"/>
      </rPr>
      <t>岗埠农场</t>
    </r>
  </si>
  <si>
    <r>
      <rPr>
        <sz val="9"/>
        <rFont val="宋体"/>
        <charset val="134"/>
      </rPr>
      <t>东辛农场</t>
    </r>
  </si>
  <si>
    <r>
      <rPr>
        <sz val="9"/>
        <rFont val="宋体"/>
        <charset val="134"/>
      </rPr>
      <t>宿迁中江</t>
    </r>
  </si>
  <si>
    <r>
      <rPr>
        <sz val="9"/>
        <rFont val="宋体"/>
        <charset val="134"/>
      </rPr>
      <t>瑞华农业</t>
    </r>
  </si>
  <si>
    <r>
      <rPr>
        <sz val="9"/>
        <rFont val="宋体"/>
        <charset val="134"/>
      </rPr>
      <t>阜宁</t>
    </r>
    <r>
      <rPr>
        <sz val="9"/>
        <rFont val="Times New Roman"/>
        <charset val="134"/>
      </rPr>
      <t xml:space="preserve"> </t>
    </r>
    <r>
      <rPr>
        <sz val="9"/>
        <rFont val="宋体"/>
        <charset val="134"/>
      </rPr>
      <t>所</t>
    </r>
  </si>
  <si>
    <r>
      <rPr>
        <sz val="9"/>
        <rFont val="宋体"/>
        <charset val="134"/>
      </rPr>
      <t>瑞华公司</t>
    </r>
  </si>
  <si>
    <r>
      <rPr>
        <sz val="9"/>
        <rFont val="宋体"/>
        <charset val="134"/>
      </rPr>
      <t>保丰集团</t>
    </r>
  </si>
  <si>
    <r>
      <rPr>
        <sz val="9"/>
        <rFont val="宋体"/>
        <charset val="134"/>
      </rPr>
      <t>丰县基地</t>
    </r>
  </si>
  <si>
    <r>
      <rPr>
        <sz val="10"/>
        <color theme="1"/>
        <rFont val="宋体"/>
        <charset val="134"/>
      </rPr>
      <t>徐麦</t>
    </r>
    <r>
      <rPr>
        <sz val="10"/>
        <color theme="1"/>
        <rFont val="Times New Roman"/>
        <charset val="134"/>
      </rPr>
      <t>19250</t>
    </r>
  </si>
  <si>
    <r>
      <rPr>
        <sz val="9"/>
        <rFont val="宋体"/>
        <charset val="134"/>
      </rPr>
      <t>泗洪石集</t>
    </r>
  </si>
  <si>
    <r>
      <rPr>
        <sz val="10"/>
        <color theme="1"/>
        <rFont val="宋体"/>
        <charset val="134"/>
      </rPr>
      <t>淮麦</t>
    </r>
    <r>
      <rPr>
        <sz val="10"/>
        <color theme="1"/>
        <rFont val="Times New Roman"/>
        <charset val="134"/>
      </rPr>
      <t>20(ck)</t>
    </r>
  </si>
  <si>
    <r>
      <rPr>
        <sz val="10"/>
        <color theme="1"/>
        <rFont val="宋体"/>
        <charset val="134"/>
      </rPr>
      <t>华麦</t>
    </r>
    <r>
      <rPr>
        <sz val="10"/>
        <color theme="1"/>
        <rFont val="Times New Roman"/>
        <charset val="134"/>
      </rPr>
      <t>2001</t>
    </r>
  </si>
  <si>
    <r>
      <rPr>
        <sz val="9"/>
        <rFont val="宋体"/>
        <charset val="134"/>
      </rPr>
      <t>邳州稻麦原种场</t>
    </r>
  </si>
  <si>
    <r>
      <rPr>
        <sz val="9"/>
        <rFont val="宋体"/>
        <charset val="134"/>
      </rPr>
      <t>宿迁农科所</t>
    </r>
  </si>
  <si>
    <r>
      <rPr>
        <sz val="9"/>
        <rFont val="宋体"/>
        <charset val="134"/>
      </rPr>
      <t>黄海农科所</t>
    </r>
  </si>
  <si>
    <t>徐麦678</t>
  </si>
  <si>
    <r>
      <rPr>
        <sz val="10"/>
        <color theme="1"/>
        <rFont val="宋体"/>
        <charset val="134"/>
      </rPr>
      <t>保麦</t>
    </r>
    <r>
      <rPr>
        <sz val="10"/>
        <color theme="1"/>
        <rFont val="Times New Roman"/>
        <charset val="134"/>
      </rPr>
      <t>202</t>
    </r>
  </si>
  <si>
    <r>
      <rPr>
        <sz val="10"/>
        <color theme="1"/>
        <rFont val="宋体"/>
        <charset val="134"/>
      </rPr>
      <t>宁麦</t>
    </r>
    <r>
      <rPr>
        <sz val="10"/>
        <color theme="1"/>
        <rFont val="Times New Roman"/>
        <charset val="134"/>
      </rPr>
      <t>918</t>
    </r>
  </si>
  <si>
    <r>
      <rPr>
        <sz val="10"/>
        <color theme="1"/>
        <rFont val="宋体"/>
        <charset val="134"/>
      </rPr>
      <t>宁</t>
    </r>
    <r>
      <rPr>
        <sz val="10"/>
        <color theme="1"/>
        <rFont val="Times New Roman"/>
        <charset val="134"/>
      </rPr>
      <t>S19023</t>
    </r>
  </si>
  <si>
    <r>
      <rPr>
        <sz val="9"/>
        <color theme="1"/>
        <rFont val="Times New Roman"/>
        <charset val="134"/>
      </rPr>
      <t>2019-2020</t>
    </r>
    <r>
      <rPr>
        <sz val="9"/>
        <color theme="1"/>
        <rFont val="宋体"/>
        <charset val="134"/>
      </rPr>
      <t>区</t>
    </r>
  </si>
  <si>
    <r>
      <rPr>
        <sz val="10"/>
        <rFont val="宋体"/>
        <charset val="134"/>
      </rPr>
      <t>省统一试验</t>
    </r>
  </si>
  <si>
    <r>
      <rPr>
        <sz val="10"/>
        <rFont val="宋体"/>
        <charset val="134"/>
      </rPr>
      <t>保麦</t>
    </r>
    <r>
      <rPr>
        <sz val="10"/>
        <rFont val="Times New Roman"/>
        <charset val="134"/>
      </rPr>
      <t>139</t>
    </r>
  </si>
  <si>
    <r>
      <rPr>
        <sz val="9"/>
        <rFont val="Times New Roman"/>
        <charset val="0"/>
      </rPr>
      <t>2020-2021</t>
    </r>
    <r>
      <rPr>
        <sz val="9"/>
        <rFont val="宋体"/>
        <charset val="0"/>
      </rPr>
      <t>区</t>
    </r>
  </si>
  <si>
    <r>
      <rPr>
        <sz val="9"/>
        <color theme="1"/>
        <rFont val="宋体"/>
        <charset val="134"/>
      </rPr>
      <t>徐州所</t>
    </r>
  </si>
  <si>
    <r>
      <rPr>
        <sz val="9"/>
        <color theme="1"/>
        <rFont val="宋体"/>
        <charset val="134"/>
      </rPr>
      <t>徐州市站</t>
    </r>
  </si>
  <si>
    <r>
      <rPr>
        <sz val="9"/>
        <color theme="1"/>
        <rFont val="宋体"/>
        <charset val="134"/>
      </rPr>
      <t>邳州</t>
    </r>
  </si>
  <si>
    <r>
      <rPr>
        <sz val="9"/>
        <color theme="1"/>
        <rFont val="宋体"/>
        <charset val="134"/>
      </rPr>
      <t>瑞华</t>
    </r>
  </si>
  <si>
    <r>
      <rPr>
        <sz val="9"/>
        <color theme="1"/>
        <rFont val="宋体"/>
        <charset val="134"/>
      </rPr>
      <t>佳禾</t>
    </r>
  </si>
  <si>
    <r>
      <rPr>
        <sz val="9"/>
        <color theme="1"/>
        <rFont val="宋体"/>
        <charset val="134"/>
      </rPr>
      <t>淮阴所</t>
    </r>
  </si>
  <si>
    <r>
      <rPr>
        <sz val="9"/>
        <color theme="1"/>
        <rFont val="宋体"/>
        <charset val="134"/>
      </rPr>
      <t>黄海农场</t>
    </r>
  </si>
  <si>
    <r>
      <rPr>
        <sz val="9"/>
        <color theme="1"/>
        <rFont val="宋体"/>
        <charset val="134"/>
      </rPr>
      <t>宿迁所</t>
    </r>
  </si>
  <si>
    <r>
      <rPr>
        <sz val="9"/>
        <color theme="1"/>
        <rFont val="宋体"/>
        <charset val="134"/>
      </rPr>
      <t>保丰</t>
    </r>
  </si>
  <si>
    <r>
      <rPr>
        <sz val="9"/>
        <color theme="1"/>
        <rFont val="宋体"/>
        <charset val="134"/>
      </rPr>
      <t>东辛</t>
    </r>
  </si>
  <si>
    <r>
      <rPr>
        <sz val="9"/>
        <color theme="1"/>
        <rFont val="宋体"/>
        <charset val="134"/>
      </rPr>
      <t>洪泽湖</t>
    </r>
  </si>
  <si>
    <r>
      <rPr>
        <sz val="9"/>
        <color theme="1"/>
        <rFont val="宋体"/>
        <charset val="134"/>
      </rPr>
      <t>连云港所</t>
    </r>
  </si>
  <si>
    <r>
      <rPr>
        <sz val="9"/>
        <color theme="1"/>
        <rFont val="宋体"/>
        <charset val="134"/>
      </rPr>
      <t>东海</t>
    </r>
  </si>
  <si>
    <r>
      <rPr>
        <sz val="9"/>
        <color theme="1"/>
        <rFont val="宋体"/>
        <charset val="134"/>
      </rPr>
      <t>黄海</t>
    </r>
  </si>
  <si>
    <r>
      <rPr>
        <sz val="9"/>
        <rFont val="Times New Roman"/>
        <charset val="134"/>
      </rPr>
      <t>2022-2023</t>
    </r>
    <r>
      <rPr>
        <sz val="9"/>
        <rFont val="宋体"/>
        <charset val="134"/>
      </rPr>
      <t>生</t>
    </r>
  </si>
  <si>
    <r>
      <rPr>
        <sz val="10"/>
        <rFont val="宋体"/>
        <charset val="134"/>
      </rPr>
      <t>试验类别</t>
    </r>
  </si>
  <si>
    <r>
      <rPr>
        <sz val="10"/>
        <rFont val="宋体"/>
        <charset val="134"/>
      </rPr>
      <t>序号</t>
    </r>
  </si>
  <si>
    <r>
      <rPr>
        <sz val="10"/>
        <rFont val="宋体"/>
        <charset val="134"/>
      </rPr>
      <t>审定定名</t>
    </r>
  </si>
  <si>
    <r>
      <rPr>
        <sz val="10"/>
        <rFont val="宋体"/>
        <charset val="134"/>
      </rPr>
      <t>参试品种</t>
    </r>
  </si>
  <si>
    <r>
      <rPr>
        <sz val="10"/>
        <rFont val="宋体"/>
        <charset val="134"/>
      </rPr>
      <t>合计</t>
    </r>
  </si>
  <si>
    <r>
      <rPr>
        <sz val="10"/>
        <rFont val="宋体"/>
        <charset val="134"/>
      </rPr>
      <t>江苏省农科院科企淮南小麦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联合体</t>
    </r>
  </si>
  <si>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宁</t>
    </r>
    <r>
      <rPr>
        <sz val="10"/>
        <rFont val="Times New Roman"/>
        <charset val="134"/>
      </rPr>
      <t>19458</t>
    </r>
  </si>
  <si>
    <r>
      <rPr>
        <sz val="10"/>
        <rFont val="Times New Roman"/>
        <charset val="134"/>
      </rPr>
      <t>2021-2022</t>
    </r>
    <r>
      <rPr>
        <sz val="10"/>
        <rFont val="宋体"/>
        <charset val="134"/>
      </rPr>
      <t>区</t>
    </r>
  </si>
  <si>
    <r>
      <rPr>
        <sz val="10"/>
        <rFont val="宋体"/>
        <charset val="134"/>
      </rPr>
      <t>南京</t>
    </r>
  </si>
  <si>
    <r>
      <rPr>
        <sz val="10"/>
        <rFont val="宋体"/>
        <charset val="134"/>
      </rPr>
      <t>镇江</t>
    </r>
  </si>
  <si>
    <r>
      <rPr>
        <sz val="10"/>
        <rFont val="宋体"/>
        <charset val="134"/>
      </rPr>
      <t>靖江</t>
    </r>
  </si>
  <si>
    <r>
      <rPr>
        <sz val="10"/>
        <rFont val="宋体"/>
        <charset val="134"/>
      </rPr>
      <t>仪征</t>
    </r>
  </si>
  <si>
    <r>
      <rPr>
        <sz val="10"/>
        <rFont val="宋体"/>
        <charset val="134"/>
      </rPr>
      <t>高邮</t>
    </r>
  </si>
  <si>
    <r>
      <rPr>
        <sz val="10"/>
        <rFont val="宋体"/>
        <charset val="134"/>
      </rPr>
      <t>盐城</t>
    </r>
  </si>
  <si>
    <r>
      <rPr>
        <sz val="10"/>
        <rFont val="宋体"/>
        <charset val="134"/>
      </rPr>
      <t>如东</t>
    </r>
  </si>
  <si>
    <r>
      <rPr>
        <sz val="10"/>
        <rFont val="宋体"/>
        <charset val="134"/>
      </rPr>
      <t>大丰</t>
    </r>
  </si>
  <si>
    <r>
      <rPr>
        <sz val="10"/>
        <rFont val="宋体"/>
        <charset val="134"/>
      </rPr>
      <t>白马湖</t>
    </r>
  </si>
  <si>
    <r>
      <rPr>
        <sz val="10"/>
        <rFont val="宋体"/>
        <charset val="134"/>
      </rPr>
      <t>宝应湖</t>
    </r>
  </si>
  <si>
    <r>
      <rPr>
        <sz val="10"/>
        <rFont val="宋体"/>
        <charset val="134"/>
      </rPr>
      <t>洪泽</t>
    </r>
  </si>
  <si>
    <r>
      <rPr>
        <sz val="10"/>
        <rFont val="宋体"/>
        <charset val="134"/>
      </rPr>
      <t>平均</t>
    </r>
  </si>
  <si>
    <r>
      <rPr>
        <sz val="10"/>
        <rFont val="Times New Roman"/>
        <charset val="134"/>
      </rPr>
      <t>2022-2023</t>
    </r>
    <r>
      <rPr>
        <sz val="10"/>
        <rFont val="宋体"/>
        <charset val="134"/>
      </rPr>
      <t>区</t>
    </r>
  </si>
  <si>
    <r>
      <rPr>
        <sz val="10"/>
        <rFont val="宋体"/>
        <charset val="134"/>
      </rPr>
      <t>南通</t>
    </r>
  </si>
  <si>
    <r>
      <rPr>
        <b/>
        <sz val="10"/>
        <rFont val="宋体"/>
        <charset val="134"/>
      </rPr>
      <t>平均</t>
    </r>
  </si>
  <si>
    <r>
      <rPr>
        <sz val="10"/>
        <rFont val="Times New Roman"/>
        <charset val="134"/>
      </rPr>
      <t>2023-2024</t>
    </r>
    <r>
      <rPr>
        <sz val="10"/>
        <rFont val="宋体"/>
        <charset val="134"/>
      </rPr>
      <t>生</t>
    </r>
  </si>
  <si>
    <t>/</t>
  </si>
  <si>
    <r>
      <rPr>
        <sz val="10"/>
        <rFont val="宋体"/>
        <charset val="134"/>
      </rPr>
      <t>焦点</t>
    </r>
  </si>
  <si>
    <t>0.76</t>
  </si>
  <si>
    <t>1.36</t>
  </si>
  <si>
    <t>2.88</t>
  </si>
  <si>
    <r>
      <rPr>
        <sz val="10"/>
        <color indexed="8"/>
        <rFont val="宋体"/>
        <charset val="134"/>
      </rPr>
      <t>里下河所联合体</t>
    </r>
  </si>
  <si>
    <r>
      <rPr>
        <sz val="10"/>
        <rFont val="宋体"/>
        <charset val="134"/>
      </rPr>
      <t>扬红</t>
    </r>
    <r>
      <rPr>
        <sz val="10"/>
        <rFont val="Times New Roman"/>
        <charset val="134"/>
      </rPr>
      <t>617</t>
    </r>
  </si>
  <si>
    <r>
      <rPr>
        <sz val="10"/>
        <rFont val="宋体"/>
        <charset val="134"/>
      </rPr>
      <t>扬农</t>
    </r>
    <r>
      <rPr>
        <sz val="10"/>
        <rFont val="Times New Roman"/>
        <charset val="134"/>
      </rPr>
      <t>617</t>
    </r>
  </si>
  <si>
    <r>
      <rPr>
        <sz val="10"/>
        <color indexed="8"/>
        <rFont val="Times New Roman"/>
        <charset val="134"/>
      </rPr>
      <t>2021-2022</t>
    </r>
    <r>
      <rPr>
        <sz val="10"/>
        <color indexed="8"/>
        <rFont val="宋体"/>
        <charset val="134"/>
      </rPr>
      <t>区</t>
    </r>
  </si>
  <si>
    <r>
      <rPr>
        <sz val="10"/>
        <color indexed="8"/>
        <rFont val="宋体"/>
        <charset val="134"/>
      </rPr>
      <t>海门</t>
    </r>
  </si>
  <si>
    <r>
      <rPr>
        <sz val="10"/>
        <color indexed="8"/>
        <rFont val="宋体"/>
        <charset val="134"/>
      </rPr>
      <t>镇江</t>
    </r>
  </si>
  <si>
    <r>
      <rPr>
        <sz val="10"/>
        <color indexed="8"/>
        <rFont val="宋体"/>
        <charset val="134"/>
      </rPr>
      <t>扬州</t>
    </r>
  </si>
  <si>
    <r>
      <rPr>
        <sz val="10"/>
        <color indexed="8"/>
        <rFont val="宋体"/>
        <charset val="134"/>
      </rPr>
      <t>江都</t>
    </r>
  </si>
  <si>
    <r>
      <rPr>
        <sz val="10"/>
        <color indexed="8"/>
        <rFont val="宋体"/>
        <charset val="134"/>
      </rPr>
      <t>姜堰</t>
    </r>
  </si>
  <si>
    <r>
      <rPr>
        <sz val="10"/>
        <color indexed="8"/>
        <rFont val="宋体"/>
        <charset val="134"/>
      </rPr>
      <t>六合</t>
    </r>
  </si>
  <si>
    <r>
      <rPr>
        <sz val="10"/>
        <color indexed="8"/>
        <rFont val="宋体"/>
        <charset val="134"/>
      </rPr>
      <t>高邮</t>
    </r>
  </si>
  <si>
    <r>
      <rPr>
        <sz val="10"/>
        <color indexed="8"/>
        <rFont val="宋体"/>
        <charset val="134"/>
      </rPr>
      <t>兴化</t>
    </r>
  </si>
  <si>
    <r>
      <rPr>
        <sz val="10"/>
        <color indexed="8"/>
        <rFont val="宋体"/>
        <charset val="134"/>
      </rPr>
      <t>金湖</t>
    </r>
  </si>
  <si>
    <r>
      <rPr>
        <sz val="10"/>
        <color indexed="8"/>
        <rFont val="宋体"/>
        <charset val="134"/>
      </rPr>
      <t>盐都</t>
    </r>
  </si>
  <si>
    <r>
      <rPr>
        <sz val="10"/>
        <color indexed="8"/>
        <rFont val="宋体"/>
        <charset val="134"/>
      </rPr>
      <t>大丰</t>
    </r>
  </si>
  <si>
    <r>
      <rPr>
        <sz val="10"/>
        <color indexed="8"/>
        <rFont val="宋体"/>
        <charset val="134"/>
      </rPr>
      <t>建湖</t>
    </r>
  </si>
  <si>
    <r>
      <rPr>
        <sz val="10"/>
        <color indexed="8"/>
        <rFont val="宋体"/>
        <charset val="134"/>
      </rPr>
      <t>丹徒</t>
    </r>
  </si>
  <si>
    <r>
      <rPr>
        <b/>
        <sz val="10"/>
        <color indexed="8"/>
        <rFont val="宋体"/>
        <charset val="134"/>
      </rPr>
      <t>平均</t>
    </r>
  </si>
  <si>
    <r>
      <rPr>
        <sz val="10"/>
        <color indexed="8"/>
        <rFont val="Times New Roman"/>
        <charset val="134"/>
      </rPr>
      <t>2022-2023</t>
    </r>
    <r>
      <rPr>
        <sz val="10"/>
        <color indexed="8"/>
        <rFont val="宋体"/>
        <charset val="134"/>
      </rPr>
      <t>区</t>
    </r>
  </si>
  <si>
    <r>
      <rPr>
        <sz val="10"/>
        <color theme="1"/>
        <rFont val="宋体"/>
        <charset val="134"/>
      </rPr>
      <t>海门</t>
    </r>
  </si>
  <si>
    <r>
      <rPr>
        <sz val="10"/>
        <color theme="1"/>
        <rFont val="宋体"/>
        <charset val="134"/>
      </rPr>
      <t>句容</t>
    </r>
  </si>
  <si>
    <r>
      <rPr>
        <sz val="10"/>
        <color theme="1"/>
        <rFont val="宋体"/>
        <charset val="134"/>
      </rPr>
      <t>丹徒</t>
    </r>
  </si>
  <si>
    <r>
      <rPr>
        <sz val="10"/>
        <color theme="1"/>
        <rFont val="宋体"/>
        <charset val="134"/>
      </rPr>
      <t>扬州</t>
    </r>
  </si>
  <si>
    <r>
      <rPr>
        <sz val="10"/>
        <color theme="1"/>
        <rFont val="宋体"/>
        <charset val="134"/>
      </rPr>
      <t>江都</t>
    </r>
  </si>
  <si>
    <r>
      <rPr>
        <sz val="10"/>
        <color theme="1"/>
        <rFont val="宋体"/>
        <charset val="134"/>
      </rPr>
      <t>姜堰</t>
    </r>
  </si>
  <si>
    <r>
      <rPr>
        <sz val="10"/>
        <color theme="1"/>
        <rFont val="宋体"/>
        <charset val="134"/>
      </rPr>
      <t>六合</t>
    </r>
  </si>
  <si>
    <r>
      <rPr>
        <sz val="10"/>
        <color theme="1"/>
        <rFont val="宋体"/>
        <charset val="134"/>
      </rPr>
      <t>高邮</t>
    </r>
  </si>
  <si>
    <r>
      <rPr>
        <sz val="10"/>
        <color theme="1"/>
        <rFont val="宋体"/>
        <charset val="134"/>
      </rPr>
      <t>兴化</t>
    </r>
  </si>
  <si>
    <r>
      <rPr>
        <sz val="10"/>
        <color theme="1"/>
        <rFont val="宋体"/>
        <charset val="134"/>
      </rPr>
      <t>东台</t>
    </r>
  </si>
  <si>
    <r>
      <rPr>
        <sz val="10"/>
        <color theme="1"/>
        <rFont val="宋体"/>
        <charset val="134"/>
      </rPr>
      <t>金湖</t>
    </r>
  </si>
  <si>
    <r>
      <rPr>
        <sz val="10"/>
        <color theme="1"/>
        <rFont val="宋体"/>
        <charset val="134"/>
      </rPr>
      <t>盐都</t>
    </r>
  </si>
  <si>
    <r>
      <rPr>
        <sz val="10"/>
        <color theme="1"/>
        <rFont val="宋体"/>
        <charset val="134"/>
      </rPr>
      <t>大丰</t>
    </r>
  </si>
  <si>
    <r>
      <rPr>
        <b/>
        <sz val="10"/>
        <color theme="1"/>
        <rFont val="宋体"/>
        <charset val="134"/>
      </rPr>
      <t>平均</t>
    </r>
  </si>
  <si>
    <r>
      <rPr>
        <sz val="10"/>
        <color theme="1"/>
        <rFont val="宋体"/>
        <charset val="134"/>
      </rPr>
      <t>扬农</t>
    </r>
    <r>
      <rPr>
        <sz val="10"/>
        <color theme="1"/>
        <rFont val="Times New Roman"/>
        <charset val="134"/>
      </rPr>
      <t>617</t>
    </r>
  </si>
  <si>
    <r>
      <rPr>
        <sz val="10"/>
        <color indexed="8"/>
        <rFont val="Times New Roman"/>
        <charset val="134"/>
      </rPr>
      <t>2023-2024</t>
    </r>
    <r>
      <rPr>
        <sz val="10"/>
        <color indexed="8"/>
        <rFont val="宋体"/>
        <charset val="134"/>
      </rPr>
      <t>生</t>
    </r>
  </si>
  <si>
    <r>
      <rPr>
        <sz val="10"/>
        <rFont val="宋体"/>
        <charset val="134"/>
      </rPr>
      <t>海门</t>
    </r>
  </si>
  <si>
    <r>
      <rPr>
        <sz val="10"/>
        <color theme="1"/>
        <rFont val="宋体"/>
        <charset val="134"/>
      </rPr>
      <t>泰州</t>
    </r>
  </si>
  <si>
    <r>
      <rPr>
        <sz val="10"/>
        <color theme="1"/>
        <rFont val="宋体"/>
        <charset val="134"/>
      </rPr>
      <t>阜宁</t>
    </r>
  </si>
  <si>
    <r>
      <rPr>
        <sz val="10"/>
        <rFont val="宋体"/>
        <charset val="134"/>
      </rPr>
      <t>扬麦</t>
    </r>
    <r>
      <rPr>
        <sz val="10"/>
        <rFont val="Times New Roman"/>
        <charset val="134"/>
      </rPr>
      <t>54</t>
    </r>
  </si>
  <si>
    <t>扬19303</t>
  </si>
  <si>
    <r>
      <rPr>
        <sz val="10"/>
        <rFont val="宋体"/>
        <charset val="134"/>
      </rPr>
      <t>扬麦</t>
    </r>
    <r>
      <rPr>
        <sz val="10"/>
        <rFont val="Times New Roman"/>
        <charset val="134"/>
      </rPr>
      <t>52</t>
    </r>
  </si>
  <si>
    <r>
      <rPr>
        <sz val="10"/>
        <rFont val="宋体"/>
        <charset val="134"/>
      </rPr>
      <t>扬麦</t>
    </r>
    <r>
      <rPr>
        <sz val="10"/>
        <rFont val="Times New Roman"/>
        <charset val="134"/>
      </rPr>
      <t>20CK</t>
    </r>
  </si>
  <si>
    <r>
      <rPr>
        <sz val="10"/>
        <rFont val="宋体"/>
        <charset val="134"/>
      </rPr>
      <t>扬麦</t>
    </r>
    <r>
      <rPr>
        <sz val="10"/>
        <rFont val="Times New Roman"/>
        <charset val="134"/>
      </rPr>
      <t>20ck</t>
    </r>
  </si>
  <si>
    <t>扬麦20(CK)</t>
  </si>
  <si>
    <t>扬麦20CK1</t>
  </si>
  <si>
    <t>扬麦20</t>
  </si>
  <si>
    <t>扬麦20ck1</t>
  </si>
  <si>
    <r>
      <rPr>
        <sz val="10"/>
        <rFont val="宋体"/>
        <charset val="134"/>
      </rPr>
      <t>联合体</t>
    </r>
  </si>
  <si>
    <r>
      <rPr>
        <sz val="10"/>
        <rFont val="宋体"/>
        <charset val="134"/>
      </rPr>
      <t>淮麦</t>
    </r>
    <r>
      <rPr>
        <sz val="10"/>
        <rFont val="Times New Roman"/>
        <charset val="134"/>
      </rPr>
      <t>268</t>
    </r>
  </si>
  <si>
    <r>
      <rPr>
        <sz val="10"/>
        <rFont val="宋体"/>
        <charset val="134"/>
      </rPr>
      <t>淮核</t>
    </r>
    <r>
      <rPr>
        <sz val="10"/>
        <rFont val="Times New Roman"/>
        <charset val="134"/>
      </rPr>
      <t>20268</t>
    </r>
  </si>
  <si>
    <r>
      <rPr>
        <sz val="10"/>
        <rFont val="宋体"/>
        <charset val="134"/>
      </rPr>
      <t>黄海</t>
    </r>
  </si>
  <si>
    <r>
      <rPr>
        <sz val="10"/>
        <rFont val="宋体"/>
        <charset val="134"/>
      </rPr>
      <t>东海</t>
    </r>
  </si>
  <si>
    <r>
      <rPr>
        <sz val="10"/>
        <rFont val="宋体"/>
        <charset val="134"/>
      </rPr>
      <t>阜宁</t>
    </r>
  </si>
  <si>
    <r>
      <rPr>
        <sz val="10"/>
        <rFont val="宋体"/>
        <charset val="134"/>
      </rPr>
      <t>洪泽湖</t>
    </r>
  </si>
  <si>
    <r>
      <rPr>
        <sz val="10"/>
        <rFont val="宋体"/>
        <charset val="134"/>
      </rPr>
      <t>瑞华</t>
    </r>
  </si>
  <si>
    <r>
      <rPr>
        <sz val="10"/>
        <rFont val="宋体"/>
        <charset val="134"/>
      </rPr>
      <t>佳禾</t>
    </r>
  </si>
  <si>
    <r>
      <rPr>
        <sz val="10"/>
        <rFont val="宋体"/>
        <charset val="134"/>
      </rPr>
      <t>淮阴</t>
    </r>
  </si>
  <si>
    <r>
      <rPr>
        <sz val="10"/>
        <rFont val="宋体"/>
        <charset val="134"/>
      </rPr>
      <t>连云港</t>
    </r>
  </si>
  <si>
    <r>
      <rPr>
        <sz val="10"/>
        <rFont val="宋体"/>
        <charset val="134"/>
      </rPr>
      <t>中江</t>
    </r>
  </si>
  <si>
    <r>
      <rPr>
        <sz val="10"/>
        <rFont val="宋体"/>
        <charset val="134"/>
      </rPr>
      <t>五图河</t>
    </r>
  </si>
  <si>
    <r>
      <rPr>
        <sz val="10"/>
        <rFont val="宋体"/>
        <charset val="134"/>
      </rPr>
      <t>徐州所</t>
    </r>
  </si>
  <si>
    <r>
      <rPr>
        <sz val="10"/>
        <rFont val="宋体"/>
        <charset val="134"/>
      </rPr>
      <t>徐州</t>
    </r>
  </si>
  <si>
    <r>
      <rPr>
        <sz val="10"/>
        <rFont val="宋体"/>
        <charset val="134"/>
      </rPr>
      <t>淮麦</t>
    </r>
    <r>
      <rPr>
        <sz val="10"/>
        <rFont val="Times New Roman"/>
        <charset val="134"/>
      </rPr>
      <t>20</t>
    </r>
    <r>
      <rPr>
        <sz val="10"/>
        <rFont val="宋体"/>
        <charset val="134"/>
      </rPr>
      <t>（</t>
    </r>
    <r>
      <rPr>
        <sz val="10"/>
        <rFont val="Times New Roman"/>
        <charset val="134"/>
      </rPr>
      <t>CK)</t>
    </r>
  </si>
  <si>
    <t>大华联合体</t>
  </si>
  <si>
    <r>
      <rPr>
        <sz val="10"/>
        <rFont val="宋体"/>
        <charset val="134"/>
      </rPr>
      <t>岗埠</t>
    </r>
  </si>
  <si>
    <r>
      <rPr>
        <sz val="10"/>
        <rFont val="宋体"/>
        <charset val="134"/>
      </rPr>
      <t>黄淮</t>
    </r>
  </si>
  <si>
    <r>
      <rPr>
        <sz val="10"/>
        <rFont val="宋体"/>
        <charset val="134"/>
      </rPr>
      <t>东辛</t>
    </r>
  </si>
  <si>
    <r>
      <rPr>
        <sz val="10"/>
        <rFont val="宋体"/>
        <charset val="134"/>
      </rPr>
      <t>睢宁</t>
    </r>
  </si>
  <si>
    <r>
      <rPr>
        <sz val="10"/>
        <rFont val="宋体"/>
        <charset val="134"/>
      </rPr>
      <t>淮安</t>
    </r>
  </si>
  <si>
    <r>
      <rPr>
        <sz val="10"/>
        <rFont val="宋体"/>
        <charset val="134"/>
      </rPr>
      <t>铜山</t>
    </r>
  </si>
  <si>
    <r>
      <rPr>
        <sz val="10"/>
        <rFont val="宋体"/>
        <charset val="134"/>
      </rPr>
      <t>涟水</t>
    </r>
  </si>
  <si>
    <r>
      <rPr>
        <sz val="10"/>
        <rFont val="宋体"/>
        <charset val="134"/>
      </rPr>
      <t>宿迁</t>
    </r>
  </si>
  <si>
    <r>
      <rPr>
        <sz val="10"/>
        <rFont val="宋体"/>
        <charset val="0"/>
      </rPr>
      <t>岗埠</t>
    </r>
  </si>
  <si>
    <r>
      <rPr>
        <sz val="10"/>
        <rFont val="宋体"/>
        <charset val="0"/>
      </rPr>
      <t>黄海</t>
    </r>
  </si>
  <si>
    <r>
      <rPr>
        <sz val="10"/>
        <rFont val="宋体"/>
        <charset val="0"/>
      </rPr>
      <t>宿迁</t>
    </r>
  </si>
  <si>
    <r>
      <rPr>
        <sz val="10"/>
        <rFont val="宋体"/>
        <charset val="0"/>
      </rPr>
      <t>睢宁</t>
    </r>
  </si>
  <si>
    <r>
      <rPr>
        <sz val="10"/>
        <rFont val="宋体"/>
        <charset val="0"/>
      </rPr>
      <t>东海</t>
    </r>
  </si>
  <si>
    <r>
      <rPr>
        <sz val="10"/>
        <rFont val="宋体"/>
        <charset val="0"/>
      </rPr>
      <t>淮安</t>
    </r>
  </si>
  <si>
    <r>
      <rPr>
        <sz val="10"/>
        <rFont val="宋体"/>
        <charset val="0"/>
      </rPr>
      <t>阜宁</t>
    </r>
  </si>
  <si>
    <r>
      <rPr>
        <sz val="10"/>
        <rFont val="宋体"/>
        <charset val="0"/>
      </rPr>
      <t>铜山</t>
    </r>
  </si>
  <si>
    <r>
      <rPr>
        <sz val="10"/>
        <rFont val="宋体"/>
        <charset val="0"/>
      </rPr>
      <t>涟水</t>
    </r>
  </si>
  <si>
    <r>
      <rPr>
        <b/>
        <sz val="10"/>
        <rFont val="宋体"/>
        <charset val="0"/>
      </rPr>
      <t>平均</t>
    </r>
  </si>
  <si>
    <r>
      <rPr>
        <sz val="10"/>
        <color theme="1"/>
        <rFont val="宋体"/>
        <charset val="134"/>
      </rPr>
      <t>江苏神农大丰种业科企淮北小麦联合体</t>
    </r>
  </si>
  <si>
    <r>
      <rPr>
        <sz val="10"/>
        <rFont val="宋体"/>
        <charset val="134"/>
      </rPr>
      <t>邳州</t>
    </r>
  </si>
  <si>
    <r>
      <rPr>
        <sz val="10"/>
        <rFont val="宋体"/>
        <charset val="134"/>
      </rPr>
      <t>泗洪</t>
    </r>
  </si>
  <si>
    <r>
      <rPr>
        <sz val="10"/>
        <rFont val="宋体"/>
        <charset val="134"/>
      </rPr>
      <t>海州</t>
    </r>
  </si>
  <si>
    <r>
      <rPr>
        <sz val="10"/>
        <rFont val="宋体"/>
        <charset val="134"/>
      </rPr>
      <t>淮麦</t>
    </r>
    <r>
      <rPr>
        <sz val="10"/>
        <rFont val="Times New Roman"/>
        <charset val="134"/>
      </rPr>
      <t>20</t>
    </r>
    <r>
      <rPr>
        <sz val="10"/>
        <rFont val="宋体"/>
        <charset val="134"/>
      </rPr>
      <t>（</t>
    </r>
    <r>
      <rPr>
        <sz val="10"/>
        <rFont val="Times New Roman"/>
        <charset val="134"/>
      </rPr>
      <t>CK</t>
    </r>
    <r>
      <rPr>
        <sz val="10"/>
        <rFont val="宋体"/>
        <charset val="134"/>
      </rPr>
      <t>）</t>
    </r>
  </si>
  <si>
    <r>
      <rPr>
        <sz val="10"/>
        <color rgb="FF000000"/>
        <rFont val="宋体"/>
        <charset val="134"/>
      </rPr>
      <t>邳州</t>
    </r>
  </si>
  <si>
    <r>
      <rPr>
        <sz val="10"/>
        <color rgb="FF000000"/>
        <rFont val="宋体"/>
        <charset val="134"/>
      </rPr>
      <t>徐州</t>
    </r>
  </si>
  <si>
    <r>
      <rPr>
        <sz val="10"/>
        <color rgb="FF000000"/>
        <rFont val="宋体"/>
        <charset val="134"/>
      </rPr>
      <t>宿迁</t>
    </r>
  </si>
  <si>
    <r>
      <rPr>
        <sz val="10"/>
        <color rgb="FF000000"/>
        <rFont val="宋体"/>
        <charset val="134"/>
      </rPr>
      <t>泗洪</t>
    </r>
  </si>
  <si>
    <r>
      <rPr>
        <sz val="10"/>
        <color rgb="FF000000"/>
        <rFont val="宋体"/>
        <charset val="134"/>
      </rPr>
      <t>淮安</t>
    </r>
  </si>
  <si>
    <r>
      <rPr>
        <sz val="10"/>
        <color rgb="FF000000"/>
        <rFont val="宋体"/>
        <charset val="134"/>
      </rPr>
      <t>海州</t>
    </r>
  </si>
  <si>
    <r>
      <rPr>
        <sz val="10"/>
        <color rgb="FF000000"/>
        <rFont val="宋体"/>
        <charset val="134"/>
      </rPr>
      <t>阜宁</t>
    </r>
  </si>
  <si>
    <r>
      <rPr>
        <sz val="10"/>
        <color rgb="FF000000"/>
        <rFont val="宋体"/>
        <charset val="134"/>
      </rPr>
      <t>东辛</t>
    </r>
  </si>
  <si>
    <r>
      <rPr>
        <b/>
        <sz val="10"/>
        <color rgb="FF000000"/>
        <rFont val="宋体"/>
        <charset val="134"/>
      </rPr>
      <t>平均</t>
    </r>
  </si>
  <si>
    <r>
      <rPr>
        <sz val="10"/>
        <color theme="1"/>
        <rFont val="宋体"/>
        <charset val="134"/>
      </rPr>
      <t>泗麦</t>
    </r>
    <r>
      <rPr>
        <sz val="10"/>
        <color theme="1"/>
        <rFont val="Times New Roman"/>
        <charset val="134"/>
      </rPr>
      <t>2007</t>
    </r>
  </si>
  <si>
    <r>
      <rPr>
        <sz val="10"/>
        <rFont val="Times New Roman"/>
        <charset val="134"/>
      </rPr>
      <t>2020-2021</t>
    </r>
    <r>
      <rPr>
        <sz val="10"/>
        <rFont val="宋体"/>
        <charset val="134"/>
      </rPr>
      <t>区</t>
    </r>
  </si>
  <si>
    <r>
      <rPr>
        <sz val="10"/>
        <rFont val="宋体"/>
        <charset val="134"/>
      </rPr>
      <t>沛县</t>
    </r>
  </si>
  <si>
    <r>
      <rPr>
        <sz val="10"/>
        <rFont val="宋体"/>
        <charset val="134"/>
      </rPr>
      <t>泗阳</t>
    </r>
  </si>
  <si>
    <r>
      <rPr>
        <sz val="10"/>
        <color rgb="FF000000"/>
        <rFont val="Times New Roman"/>
        <charset val="134"/>
      </rPr>
      <t>2021-2022</t>
    </r>
    <r>
      <rPr>
        <sz val="10"/>
        <color rgb="FF000000"/>
        <rFont val="宋体"/>
        <charset val="134"/>
      </rPr>
      <t>区</t>
    </r>
  </si>
  <si>
    <r>
      <rPr>
        <sz val="10"/>
        <color theme="1"/>
        <rFont val="Times New Roman"/>
        <charset val="134"/>
      </rPr>
      <t>2022-2023</t>
    </r>
    <r>
      <rPr>
        <sz val="10"/>
        <color theme="1"/>
        <rFont val="宋体"/>
        <charset val="134"/>
      </rPr>
      <t>生</t>
    </r>
  </si>
  <si>
    <r>
      <rPr>
        <sz val="10"/>
        <color theme="1"/>
        <rFont val="宋体"/>
        <charset val="134"/>
      </rPr>
      <t>淮麦</t>
    </r>
    <r>
      <rPr>
        <sz val="10"/>
        <color theme="1"/>
        <rFont val="Times New Roman"/>
        <charset val="134"/>
      </rPr>
      <t>20</t>
    </r>
    <r>
      <rPr>
        <sz val="10"/>
        <color theme="1"/>
        <rFont val="宋体"/>
        <charset val="134"/>
      </rPr>
      <t>（</t>
    </r>
    <r>
      <rPr>
        <sz val="10"/>
        <color theme="1"/>
        <rFont val="Times New Roman"/>
        <charset val="134"/>
      </rPr>
      <t>CK</t>
    </r>
    <r>
      <rPr>
        <sz val="10"/>
        <color theme="1"/>
        <rFont val="宋体"/>
        <charset val="134"/>
      </rPr>
      <t>）</t>
    </r>
  </si>
  <si>
    <r>
      <rPr>
        <sz val="10"/>
        <color rgb="FF000000"/>
        <rFont val="Times New Roman"/>
        <charset val="134"/>
      </rPr>
      <t>2020-2021</t>
    </r>
    <r>
      <rPr>
        <sz val="10"/>
        <color rgb="FF000000"/>
        <rFont val="宋体"/>
        <charset val="134"/>
      </rPr>
      <t>区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</si>
</sst>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_ "/>
    <numFmt numFmtId="178" formatCode="0.00_ "/>
    <numFmt numFmtId="179" formatCode="m/d;@"/>
    <numFmt numFmtId="180" formatCode="0;[Red]0"/>
    <numFmt numFmtId="181" formatCode="0.0_);[Red]\(0.0\)"/>
    <numFmt numFmtId="182" formatCode="0_ "/>
  </numFmts>
  <fonts count="98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2"/>
      <name val="Times New Roman"/>
      <charset val="134"/>
    </font>
    <font>
      <b/>
      <sz val="12"/>
      <name val="Times New Roman"/>
      <charset val="134"/>
    </font>
    <font>
      <sz val="12"/>
      <name val="等线"/>
      <charset val="134"/>
      <scheme val="minor"/>
    </font>
    <font>
      <sz val="10"/>
      <name val="等线"/>
      <charset val="134"/>
      <scheme val="minor"/>
    </font>
    <font>
      <sz val="14"/>
      <name val="黑体"/>
      <charset val="134"/>
    </font>
    <font>
      <sz val="10"/>
      <name val="Times New Roman"/>
      <charset val="134"/>
    </font>
    <font>
      <sz val="10"/>
      <name val="宋体"/>
      <charset val="134"/>
    </font>
    <font>
      <b/>
      <sz val="10"/>
      <name val="Times New Roman"/>
      <charset val="134"/>
    </font>
    <font>
      <b/>
      <sz val="12"/>
      <name val="等线"/>
      <charset val="134"/>
      <scheme val="minor"/>
    </font>
    <font>
      <sz val="10"/>
      <color indexed="8"/>
      <name val="Times New Roman"/>
      <charset val="134"/>
    </font>
    <font>
      <sz val="10"/>
      <color theme="1"/>
      <name val="Times New Roman"/>
      <charset val="134"/>
    </font>
    <font>
      <b/>
      <sz val="10"/>
      <color indexed="8"/>
      <name val="Times New Roman"/>
      <charset val="134"/>
    </font>
    <font>
      <sz val="10"/>
      <color rgb="FF000000"/>
      <name val="Times New Roman"/>
      <charset val="134"/>
    </font>
    <font>
      <b/>
      <sz val="10"/>
      <color theme="1"/>
      <name val="Times New Roman"/>
      <charset val="134"/>
    </font>
    <font>
      <b/>
      <sz val="10"/>
      <color rgb="FF000000"/>
      <name val="Times New Roman"/>
      <charset val="134"/>
    </font>
    <font>
      <sz val="10"/>
      <name val="Times New Roman"/>
      <charset val="0"/>
    </font>
    <font>
      <b/>
      <sz val="10"/>
      <name val="Times New Roman"/>
      <charset val="0"/>
    </font>
    <font>
      <sz val="10"/>
      <color theme="1"/>
      <name val="宋体"/>
      <charset val="134"/>
    </font>
    <font>
      <sz val="10"/>
      <color theme="1"/>
      <name val="等线"/>
      <charset val="134"/>
      <scheme val="minor"/>
    </font>
    <font>
      <b/>
      <sz val="10"/>
      <color theme="1"/>
      <name val="等线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2"/>
      <name val="等线"/>
      <charset val="134"/>
    </font>
    <font>
      <sz val="11"/>
      <name val="宋体"/>
      <charset val="134"/>
    </font>
    <font>
      <sz val="11"/>
      <name val="等线"/>
      <charset val="134"/>
    </font>
    <font>
      <sz val="18"/>
      <color theme="1"/>
      <name val="方正小标宋_GBK"/>
      <charset val="134"/>
    </font>
    <font>
      <sz val="9"/>
      <name val="Times New Roman"/>
      <charset val="134"/>
    </font>
    <font>
      <sz val="9"/>
      <color theme="1"/>
      <name val="Times New Roman"/>
      <charset val="134"/>
    </font>
    <font>
      <sz val="9"/>
      <color indexed="8"/>
      <name val="Times New Roman"/>
      <charset val="134"/>
    </font>
    <font>
      <sz val="9"/>
      <color rgb="FF000000"/>
      <name val="Times New Roman"/>
      <charset val="134"/>
    </font>
    <font>
      <b/>
      <sz val="9"/>
      <color theme="1"/>
      <name val="Times New Roman"/>
      <charset val="134"/>
    </font>
    <font>
      <sz val="9"/>
      <color indexed="8"/>
      <name val="Times New Roman"/>
      <charset val="0"/>
    </font>
    <font>
      <sz val="9"/>
      <name val="Times New Roman"/>
      <charset val="0"/>
    </font>
    <font>
      <b/>
      <sz val="9"/>
      <color indexed="8"/>
      <name val="Times New Roman"/>
      <charset val="134"/>
    </font>
    <font>
      <b/>
      <sz val="9"/>
      <name val="Times New Roman"/>
      <charset val="134"/>
    </font>
    <font>
      <sz val="9"/>
      <color theme="1"/>
      <name val="Times New Roman"/>
      <charset val="0"/>
    </font>
    <font>
      <sz val="9"/>
      <color rgb="FF000000"/>
      <name val="Times New Roman"/>
      <charset val="0"/>
    </font>
    <font>
      <sz val="10"/>
      <color rgb="FF000000"/>
      <name val="宋体"/>
      <charset val="134"/>
    </font>
    <font>
      <sz val="9"/>
      <color rgb="FFFF0000"/>
      <name val="Times New Roman"/>
      <charset val="134"/>
    </font>
    <font>
      <b/>
      <sz val="9"/>
      <name val="Times New Roman"/>
      <charset val="0"/>
    </font>
    <font>
      <b/>
      <sz val="9"/>
      <color rgb="FF000000"/>
      <name val="Times New Roman"/>
      <charset val="134"/>
    </font>
    <font>
      <sz val="11"/>
      <color theme="1"/>
      <name val="Times New Roman"/>
      <charset val="134"/>
    </font>
    <font>
      <sz val="16"/>
      <color theme="1"/>
      <name val="方正小标宋_GBK"/>
      <charset val="134"/>
    </font>
    <font>
      <b/>
      <sz val="11"/>
      <color theme="1"/>
      <name val="宋体"/>
      <charset val="134"/>
    </font>
    <font>
      <b/>
      <sz val="11"/>
      <color theme="1"/>
      <name val="Times New Roman"/>
      <charset val="134"/>
    </font>
    <font>
      <b/>
      <sz val="10"/>
      <color theme="1"/>
      <name val="宋体"/>
      <charset val="134"/>
    </font>
    <font>
      <b/>
      <sz val="10"/>
      <name val="宋体"/>
      <charset val="134"/>
    </font>
    <font>
      <sz val="14"/>
      <color theme="1"/>
      <name val="Times New Roman"/>
      <charset val="134"/>
    </font>
    <font>
      <b/>
      <sz val="10.5"/>
      <color theme="1"/>
      <name val="Times New Roman"/>
      <charset val="134"/>
    </font>
    <font>
      <sz val="12"/>
      <color theme="1"/>
      <name val="Times New Roman"/>
      <charset val="134"/>
    </font>
    <font>
      <b/>
      <sz val="10.5"/>
      <color theme="1"/>
      <name val="宋体"/>
      <charset val="134"/>
    </font>
    <font>
      <sz val="10"/>
      <color indexed="8"/>
      <name val="Times New Roman"/>
      <charset val="0"/>
    </font>
    <font>
      <sz val="10"/>
      <color theme="1"/>
      <name val="Times New Roman"/>
      <charset val="0"/>
    </font>
    <font>
      <b/>
      <sz val="11"/>
      <name val="Times New Roman"/>
      <charset val="134"/>
    </font>
    <font>
      <b/>
      <sz val="11"/>
      <color rgb="FF000000"/>
      <name val="Times New Roman"/>
      <charset val="134"/>
    </font>
    <font>
      <b/>
      <sz val="12"/>
      <name val="宋体"/>
      <charset val="134"/>
    </font>
    <font>
      <sz val="11"/>
      <name val="Times New Roman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9"/>
      <color theme="1"/>
      <name val="宋体"/>
      <charset val="134"/>
    </font>
    <font>
      <b/>
      <sz val="11"/>
      <color rgb="FF000000"/>
      <name val="宋体"/>
      <charset val="134"/>
    </font>
    <font>
      <sz val="9"/>
      <color indexed="8"/>
      <name val="宋体"/>
      <charset val="134"/>
    </font>
    <font>
      <sz val="10"/>
      <name val="宋体"/>
      <charset val="0"/>
    </font>
    <font>
      <sz val="9"/>
      <name val="宋体"/>
      <charset val="134"/>
    </font>
    <font>
      <b/>
      <sz val="10"/>
      <name val="宋体"/>
      <charset val="0"/>
    </font>
    <font>
      <b/>
      <sz val="9"/>
      <name val="宋体"/>
      <charset val="134"/>
    </font>
    <font>
      <b/>
      <sz val="10"/>
      <color rgb="FF000000"/>
      <name val="宋体"/>
      <charset val="134"/>
    </font>
    <font>
      <b/>
      <sz val="10"/>
      <color indexed="8"/>
      <name val="宋体"/>
      <charset val="134"/>
    </font>
    <font>
      <b/>
      <sz val="11"/>
      <name val="宋体"/>
      <charset val="134"/>
    </font>
    <font>
      <sz val="9"/>
      <color rgb="FF000000"/>
      <name val="宋体"/>
      <charset val="134"/>
    </font>
    <font>
      <b/>
      <sz val="9"/>
      <color indexed="8"/>
      <name val="宋体"/>
      <charset val="134"/>
    </font>
    <font>
      <sz val="10"/>
      <name val="仿宋_GB2312"/>
      <charset val="134"/>
    </font>
    <font>
      <b/>
      <sz val="9"/>
      <color theme="1"/>
      <name val="宋体"/>
      <charset val="134"/>
    </font>
    <font>
      <sz val="9"/>
      <name val="宋体"/>
      <charset val="0"/>
    </font>
    <font>
      <b/>
      <sz val="11"/>
      <color theme="1"/>
      <name val="等线"/>
      <charset val="134"/>
    </font>
    <font>
      <sz val="9"/>
      <name val="宋体"/>
      <charset val="134"/>
    </font>
    <font>
      <b/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auto="1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FFFFFF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rgb="FFFFFFFF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5" borderId="30" applyNumberFormat="0" applyFon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31" applyNumberFormat="0" applyFill="0" applyAlignment="0" applyProtection="0">
      <alignment vertical="center"/>
    </xf>
    <xf numFmtId="0" fontId="65" fillId="0" borderId="31" applyNumberFormat="0" applyFill="0" applyAlignment="0" applyProtection="0">
      <alignment vertical="center"/>
    </xf>
    <xf numFmtId="0" fontId="66" fillId="0" borderId="32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6" borderId="33" applyNumberFormat="0" applyAlignment="0" applyProtection="0">
      <alignment vertical="center"/>
    </xf>
    <xf numFmtId="0" fontId="68" fillId="7" borderId="34" applyNumberFormat="0" applyAlignment="0" applyProtection="0">
      <alignment vertical="center"/>
    </xf>
    <xf numFmtId="0" fontId="69" fillId="7" borderId="33" applyNumberFormat="0" applyAlignment="0" applyProtection="0">
      <alignment vertical="center"/>
    </xf>
    <xf numFmtId="0" fontId="70" fillId="8" borderId="35" applyNumberFormat="0" applyAlignment="0" applyProtection="0">
      <alignment vertical="center"/>
    </xf>
    <xf numFmtId="0" fontId="71" fillId="0" borderId="36" applyNumberFormat="0" applyFill="0" applyAlignment="0" applyProtection="0">
      <alignment vertical="center"/>
    </xf>
    <xf numFmtId="0" fontId="72" fillId="0" borderId="37" applyNumberFormat="0" applyFill="0" applyAlignment="0" applyProtection="0">
      <alignment vertical="center"/>
    </xf>
    <xf numFmtId="0" fontId="73" fillId="9" borderId="0" applyNumberFormat="0" applyBorder="0" applyAlignment="0" applyProtection="0">
      <alignment vertical="center"/>
    </xf>
    <xf numFmtId="0" fontId="74" fillId="10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6" fillId="12" borderId="0" applyNumberFormat="0" applyBorder="0" applyAlignment="0" applyProtection="0">
      <alignment vertical="center"/>
    </xf>
    <xf numFmtId="0" fontId="77" fillId="13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76" fillId="15" borderId="0" applyNumberFormat="0" applyBorder="0" applyAlignment="0" applyProtection="0">
      <alignment vertical="center"/>
    </xf>
    <xf numFmtId="0" fontId="76" fillId="16" borderId="0" applyNumberFormat="0" applyBorder="0" applyAlignment="0" applyProtection="0">
      <alignment vertical="center"/>
    </xf>
    <xf numFmtId="0" fontId="77" fillId="17" borderId="0" applyNumberFormat="0" applyBorder="0" applyAlignment="0" applyProtection="0">
      <alignment vertical="center"/>
    </xf>
    <xf numFmtId="0" fontId="77" fillId="18" borderId="0" applyNumberFormat="0" applyBorder="0" applyAlignment="0" applyProtection="0">
      <alignment vertical="center"/>
    </xf>
    <xf numFmtId="0" fontId="76" fillId="19" borderId="0" applyNumberFormat="0" applyBorder="0" applyAlignment="0" applyProtection="0">
      <alignment vertical="center"/>
    </xf>
    <xf numFmtId="0" fontId="76" fillId="20" borderId="0" applyNumberFormat="0" applyBorder="0" applyAlignment="0" applyProtection="0">
      <alignment vertical="center"/>
    </xf>
    <xf numFmtId="0" fontId="77" fillId="21" borderId="0" applyNumberFormat="0" applyBorder="0" applyAlignment="0" applyProtection="0">
      <alignment vertical="center"/>
    </xf>
    <xf numFmtId="0" fontId="77" fillId="22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6" fillId="24" borderId="0" applyNumberFormat="0" applyBorder="0" applyAlignment="0" applyProtection="0">
      <alignment vertical="center"/>
    </xf>
    <xf numFmtId="0" fontId="77" fillId="25" borderId="0" applyNumberFormat="0" applyBorder="0" applyAlignment="0" applyProtection="0">
      <alignment vertical="center"/>
    </xf>
    <xf numFmtId="0" fontId="77" fillId="26" borderId="0" applyNumberFormat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76" fillId="28" borderId="0" applyNumberFormat="0" applyBorder="0" applyAlignment="0" applyProtection="0">
      <alignment vertical="center"/>
    </xf>
    <xf numFmtId="0" fontId="77" fillId="29" borderId="0" applyNumberFormat="0" applyBorder="0" applyAlignment="0" applyProtection="0">
      <alignment vertical="center"/>
    </xf>
    <xf numFmtId="0" fontId="77" fillId="30" borderId="0" applyNumberFormat="0" applyBorder="0" applyAlignment="0" applyProtection="0">
      <alignment vertical="center"/>
    </xf>
    <xf numFmtId="0" fontId="76" fillId="31" borderId="0" applyNumberFormat="0" applyBorder="0" applyAlignment="0" applyProtection="0">
      <alignment vertical="center"/>
    </xf>
    <xf numFmtId="0" fontId="76" fillId="32" borderId="0" applyNumberFormat="0" applyBorder="0" applyAlignment="0" applyProtection="0">
      <alignment vertical="center"/>
    </xf>
    <xf numFmtId="0" fontId="77" fillId="33" borderId="0" applyNumberFormat="0" applyBorder="0" applyAlignment="0" applyProtection="0">
      <alignment vertical="center"/>
    </xf>
    <xf numFmtId="0" fontId="77" fillId="34" borderId="0" applyNumberFormat="0" applyBorder="0" applyAlignment="0" applyProtection="0">
      <alignment vertical="center"/>
    </xf>
    <xf numFmtId="0" fontId="7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/>
    <xf numFmtId="0" fontId="78" fillId="0" borderId="0">
      <alignment vertical="center"/>
    </xf>
    <xf numFmtId="0" fontId="78" fillId="0" borderId="0">
      <alignment vertical="center"/>
    </xf>
    <xf numFmtId="0" fontId="23" fillId="0" borderId="0">
      <alignment vertical="center"/>
    </xf>
    <xf numFmtId="0" fontId="0" fillId="0" borderId="0"/>
    <xf numFmtId="0" fontId="23" fillId="0" borderId="0">
      <alignment vertical="center"/>
    </xf>
    <xf numFmtId="0" fontId="0" fillId="0" borderId="0">
      <alignment vertical="center"/>
    </xf>
    <xf numFmtId="0" fontId="8" fillId="0" borderId="0"/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496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176" fontId="5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176" fontId="7" fillId="2" borderId="2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177" fontId="7" fillId="3" borderId="2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177" fontId="7" fillId="3" borderId="2" xfId="0" applyNumberFormat="1" applyFont="1" applyFill="1" applyBorder="1" applyAlignment="1">
      <alignment horizontal="center" vertical="center" wrapText="1"/>
    </xf>
    <xf numFmtId="177" fontId="7" fillId="0" borderId="2" xfId="0" applyNumberFormat="1" applyFont="1" applyBorder="1" applyAlignment="1">
      <alignment horizontal="center" vertical="center" wrapText="1"/>
    </xf>
    <xf numFmtId="177" fontId="9" fillId="3" borderId="2" xfId="0" applyNumberFormat="1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77" fontId="7" fillId="0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177" fontId="7" fillId="2" borderId="2" xfId="0" applyNumberFormat="1" applyFont="1" applyFill="1" applyBorder="1" applyAlignment="1">
      <alignment horizontal="center" vertical="center"/>
    </xf>
    <xf numFmtId="177" fontId="7" fillId="2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177" fontId="9" fillId="0" borderId="2" xfId="0" applyNumberFormat="1" applyFont="1" applyFill="1" applyBorder="1" applyAlignment="1">
      <alignment horizontal="center" vertical="center"/>
    </xf>
    <xf numFmtId="177" fontId="7" fillId="0" borderId="2" xfId="0" applyNumberFormat="1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178" fontId="7" fillId="2" borderId="2" xfId="0" applyNumberFormat="1" applyFont="1" applyFill="1" applyBorder="1" applyAlignment="1">
      <alignment horizontal="center" vertical="center" wrapText="1"/>
    </xf>
    <xf numFmtId="178" fontId="7" fillId="2" borderId="1" xfId="0" applyNumberFormat="1" applyFont="1" applyFill="1" applyBorder="1" applyAlignment="1">
      <alignment horizontal="center" vertical="center" wrapText="1"/>
    </xf>
    <xf numFmtId="177" fontId="9" fillId="2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2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177" fontId="11" fillId="0" borderId="3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177" fontId="11" fillId="0" borderId="2" xfId="0" applyNumberFormat="1" applyFont="1" applyFill="1" applyBorder="1" applyAlignment="1">
      <alignment horizontal="center" vertical="center" wrapText="1"/>
    </xf>
    <xf numFmtId="177" fontId="11" fillId="0" borderId="2" xfId="0" applyNumberFormat="1" applyFont="1" applyFill="1" applyBorder="1" applyAlignment="1">
      <alignment horizontal="center" vertical="center"/>
    </xf>
    <xf numFmtId="177" fontId="11" fillId="0" borderId="2" xfId="0" applyNumberFormat="1" applyFont="1" applyFill="1" applyBorder="1" applyAlignment="1">
      <alignment horizontal="center" vertical="top" wrapText="1"/>
    </xf>
    <xf numFmtId="177" fontId="7" fillId="4" borderId="2" xfId="0" applyNumberFormat="1" applyFont="1" applyFill="1" applyBorder="1" applyAlignment="1">
      <alignment horizontal="center" vertical="center"/>
    </xf>
    <xf numFmtId="177" fontId="7" fillId="0" borderId="3" xfId="0" applyNumberFormat="1" applyFont="1" applyFill="1" applyBorder="1" applyAlignment="1">
      <alignment horizontal="center" vertical="center"/>
    </xf>
    <xf numFmtId="177" fontId="11" fillId="0" borderId="3" xfId="0" applyNumberFormat="1" applyFont="1" applyFill="1" applyBorder="1" applyAlignment="1">
      <alignment horizontal="center" vertical="top" wrapText="1"/>
    </xf>
    <xf numFmtId="177" fontId="7" fillId="4" borderId="3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177" fontId="13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177" fontId="14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177" fontId="7" fillId="0" borderId="2" xfId="51" applyNumberFormat="1" applyFont="1" applyFill="1" applyBorder="1" applyAlignment="1">
      <alignment horizontal="center" vertical="center" wrapText="1"/>
    </xf>
    <xf numFmtId="177" fontId="12" fillId="0" borderId="2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177" fontId="16" fillId="0" borderId="2" xfId="0" applyNumberFormat="1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177" fontId="11" fillId="0" borderId="3" xfId="0" applyNumberFormat="1" applyFont="1" applyFill="1" applyBorder="1" applyAlignment="1">
      <alignment horizontal="center" vertical="center"/>
    </xf>
    <xf numFmtId="177" fontId="11" fillId="0" borderId="2" xfId="0" applyNumberFormat="1" applyFont="1" applyFill="1" applyBorder="1" applyAlignment="1">
      <alignment vertical="center"/>
    </xf>
    <xf numFmtId="177" fontId="12" fillId="0" borderId="2" xfId="0" applyNumberFormat="1" applyFont="1" applyFill="1" applyBorder="1" applyAlignment="1" applyProtection="1">
      <alignment horizontal="center" vertical="center"/>
    </xf>
    <xf numFmtId="177" fontId="12" fillId="0" borderId="2" xfId="0" applyNumberFormat="1" applyFont="1" applyFill="1" applyBorder="1" applyAlignment="1">
      <alignment horizontal="center" vertical="center" wrapText="1"/>
    </xf>
    <xf numFmtId="177" fontId="15" fillId="0" borderId="2" xfId="0" applyNumberFormat="1" applyFont="1" applyFill="1" applyBorder="1" applyAlignment="1">
      <alignment horizontal="center" vertical="center" wrapText="1"/>
    </xf>
    <xf numFmtId="177" fontId="11" fillId="0" borderId="0" xfId="0" applyNumberFormat="1" applyFont="1" applyFill="1" applyAlignment="1">
      <alignment vertical="center"/>
    </xf>
    <xf numFmtId="0" fontId="7" fillId="0" borderId="3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/>
    </xf>
    <xf numFmtId="177" fontId="14" fillId="0" borderId="3" xfId="0" applyNumberFormat="1" applyFont="1" applyFill="1" applyBorder="1" applyAlignment="1">
      <alignment horizontal="center" vertical="center" wrapText="1"/>
    </xf>
    <xf numFmtId="177" fontId="12" fillId="0" borderId="3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/>
    </xf>
    <xf numFmtId="177" fontId="7" fillId="2" borderId="2" xfId="59" applyNumberFormat="1" applyFont="1" applyFill="1" applyBorder="1" applyAlignment="1">
      <alignment horizontal="center" vertical="center"/>
    </xf>
    <xf numFmtId="177" fontId="7" fillId="2" borderId="2" xfId="50" applyNumberFormat="1" applyFont="1" applyFill="1" applyBorder="1" applyAlignment="1">
      <alignment horizontal="center" vertical="center"/>
    </xf>
    <xf numFmtId="177" fontId="7" fillId="2" borderId="2" xfId="0" applyNumberFormat="1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7" fillId="2" borderId="2" xfId="59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0" fontId="7" fillId="2" borderId="2" xfId="53" applyFont="1" applyFill="1" applyBorder="1" applyAlignment="1">
      <alignment horizontal="center" vertical="center"/>
    </xf>
    <xf numFmtId="179" fontId="7" fillId="2" borderId="2" xfId="0" applyNumberFormat="1" applyFont="1" applyFill="1" applyBorder="1" applyAlignment="1">
      <alignment horizontal="center" vertical="center"/>
    </xf>
    <xf numFmtId="179" fontId="9" fillId="2" borderId="2" xfId="0" applyNumberFormat="1" applyFont="1" applyFill="1" applyBorder="1" applyAlignment="1">
      <alignment horizontal="center" vertical="center"/>
    </xf>
    <xf numFmtId="177" fontId="9" fillId="2" borderId="2" xfId="0" applyNumberFormat="1" applyFont="1" applyFill="1" applyBorder="1" applyAlignment="1">
      <alignment horizontal="center"/>
    </xf>
    <xf numFmtId="49" fontId="7" fillId="2" borderId="2" xfId="59" applyNumberFormat="1" applyFont="1" applyFill="1" applyBorder="1" applyAlignment="1">
      <alignment horizontal="center" vertical="center"/>
    </xf>
    <xf numFmtId="49" fontId="9" fillId="2" borderId="2" xfId="59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177" fontId="7" fillId="0" borderId="2" xfId="59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177" fontId="7" fillId="0" borderId="2" xfId="50" applyNumberFormat="1" applyFont="1" applyFill="1" applyBorder="1" applyAlignment="1">
      <alignment horizontal="center" vertical="center"/>
    </xf>
    <xf numFmtId="177" fontId="7" fillId="0" borderId="2" xfId="0" applyNumberFormat="1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77" fontId="9" fillId="0" borderId="2" xfId="0" applyNumberFormat="1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177" fontId="9" fillId="0" borderId="2" xfId="0" applyNumberFormat="1" applyFont="1" applyFill="1" applyBorder="1" applyAlignment="1">
      <alignment horizontal="center" vertical="center" wrapText="1"/>
    </xf>
    <xf numFmtId="177" fontId="7" fillId="0" borderId="2" xfId="63" applyNumberFormat="1" applyFont="1" applyFill="1" applyBorder="1" applyAlignment="1">
      <alignment horizontal="center" vertical="center"/>
    </xf>
    <xf numFmtId="178" fontId="9" fillId="0" borderId="2" xfId="0" applyNumberFormat="1" applyFont="1" applyFill="1" applyBorder="1" applyAlignment="1">
      <alignment horizontal="center" vertical="center" wrapText="1"/>
    </xf>
    <xf numFmtId="177" fontId="12" fillId="0" borderId="2" xfId="0" applyNumberFormat="1" applyFont="1" applyBorder="1" applyAlignment="1">
      <alignment horizontal="center" vertical="center"/>
    </xf>
    <xf numFmtId="177" fontId="7" fillId="0" borderId="2" xfId="0" applyNumberFormat="1" applyFont="1" applyBorder="1" applyAlignment="1">
      <alignment horizontal="center" vertical="center"/>
    </xf>
    <xf numFmtId="177" fontId="12" fillId="0" borderId="2" xfId="50" applyNumberFormat="1" applyFont="1" applyFill="1" applyBorder="1" applyAlignment="1">
      <alignment horizontal="center" vertical="center"/>
    </xf>
    <xf numFmtId="177" fontId="12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77" fontId="16" fillId="0" borderId="2" xfId="0" applyNumberFormat="1" applyFont="1" applyBorder="1" applyAlignment="1">
      <alignment horizontal="center" vertical="center" wrapText="1"/>
    </xf>
    <xf numFmtId="177" fontId="7" fillId="0" borderId="2" xfId="66" applyNumberFormat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 wrapText="1"/>
    </xf>
    <xf numFmtId="177" fontId="7" fillId="2" borderId="2" xfId="65" applyNumberFormat="1" applyFont="1" applyFill="1" applyBorder="1" applyAlignment="1">
      <alignment horizontal="center" vertical="center"/>
    </xf>
    <xf numFmtId="177" fontId="9" fillId="2" borderId="2" xfId="0" applyNumberFormat="1" applyFont="1" applyFill="1" applyBorder="1" applyAlignment="1">
      <alignment horizontal="center" vertical="center" wrapText="1"/>
    </xf>
    <xf numFmtId="177" fontId="12" fillId="0" borderId="2" xfId="59" applyNumberFormat="1" applyFont="1" applyFill="1" applyBorder="1" applyAlignment="1">
      <alignment horizontal="center" vertical="center"/>
    </xf>
    <xf numFmtId="177" fontId="12" fillId="0" borderId="2" xfId="63" applyNumberFormat="1" applyFont="1" applyFill="1" applyBorder="1" applyAlignment="1">
      <alignment horizontal="center" vertical="center"/>
    </xf>
    <xf numFmtId="177" fontId="14" fillId="0" borderId="2" xfId="0" applyNumberFormat="1" applyFont="1" applyBorder="1" applyAlignment="1">
      <alignment horizontal="center" vertical="center" wrapText="1"/>
    </xf>
    <xf numFmtId="177" fontId="9" fillId="0" borderId="2" xfId="0" applyNumberFormat="1" applyFont="1" applyBorder="1" applyAlignment="1">
      <alignment horizontal="center" vertical="center" wrapText="1"/>
    </xf>
    <xf numFmtId="177" fontId="9" fillId="0" borderId="2" xfId="0" applyNumberFormat="1" applyFont="1" applyBorder="1" applyAlignment="1">
      <alignment horizontal="center" vertical="center"/>
    </xf>
    <xf numFmtId="177" fontId="7" fillId="0" borderId="2" xfId="52" applyNumberFormat="1" applyFont="1" applyFill="1" applyBorder="1" applyAlignment="1">
      <alignment horizontal="center" vertical="center"/>
    </xf>
    <xf numFmtId="177" fontId="12" fillId="0" borderId="2" xfId="52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177" fontId="17" fillId="0" borderId="2" xfId="0" applyNumberFormat="1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 wrapText="1"/>
    </xf>
    <xf numFmtId="177" fontId="17" fillId="2" borderId="2" xfId="0" applyNumberFormat="1" applyFont="1" applyFill="1" applyBorder="1" applyAlignment="1">
      <alignment horizontal="center" vertical="center"/>
    </xf>
    <xf numFmtId="177" fontId="17" fillId="2" borderId="2" xfId="65" applyNumberFormat="1" applyFont="1" applyFill="1" applyBorder="1" applyAlignment="1">
      <alignment horizontal="center" vertical="center"/>
    </xf>
    <xf numFmtId="177" fontId="7" fillId="2" borderId="2" xfId="67" applyNumberFormat="1" applyFont="1" applyFill="1" applyBorder="1" applyAlignment="1">
      <alignment horizontal="center" vertical="center"/>
    </xf>
    <xf numFmtId="177" fontId="12" fillId="0" borderId="2" xfId="66" applyNumberFormat="1" applyFont="1" applyFill="1" applyBorder="1" applyAlignment="1">
      <alignment horizontal="center" vertical="center"/>
    </xf>
    <xf numFmtId="177" fontId="7" fillId="0" borderId="2" xfId="0" applyNumberFormat="1" applyFont="1" applyFill="1" applyBorder="1" applyAlignment="1" applyProtection="1">
      <alignment horizontal="center" vertical="center"/>
    </xf>
    <xf numFmtId="177" fontId="18" fillId="0" borderId="2" xfId="0" applyNumberFormat="1" applyFont="1" applyFill="1" applyBorder="1" applyAlignment="1">
      <alignment horizontal="center" vertical="center"/>
    </xf>
    <xf numFmtId="177" fontId="17" fillId="2" borderId="2" xfId="67" applyNumberFormat="1" applyFont="1" applyFill="1" applyBorder="1" applyAlignment="1">
      <alignment horizontal="center" vertical="center"/>
    </xf>
    <xf numFmtId="177" fontId="17" fillId="2" borderId="2" xfId="59" applyNumberFormat="1" applyFont="1" applyFill="1" applyBorder="1" applyAlignment="1">
      <alignment horizontal="center" vertical="center"/>
    </xf>
    <xf numFmtId="177" fontId="17" fillId="2" borderId="2" xfId="0" applyNumberFormat="1" applyFont="1" applyFill="1" applyBorder="1" applyAlignment="1">
      <alignment horizontal="center" vertical="center" wrapText="1"/>
    </xf>
    <xf numFmtId="0" fontId="9" fillId="2" borderId="2" xfId="59" applyFont="1" applyFill="1" applyBorder="1" applyAlignment="1">
      <alignment horizontal="center" vertical="center"/>
    </xf>
    <xf numFmtId="177" fontId="18" fillId="2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77" fontId="9" fillId="0" borderId="2" xfId="59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177" fontId="7" fillId="2" borderId="3" xfId="0" applyNumberFormat="1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177" fontId="17" fillId="2" borderId="2" xfId="0" applyNumberFormat="1" applyFont="1" applyFill="1" applyBorder="1" applyAlignment="1" applyProtection="1">
      <alignment horizontal="center" vertical="center"/>
    </xf>
    <xf numFmtId="177" fontId="9" fillId="2" borderId="3" xfId="0" applyNumberFormat="1" applyFont="1" applyFill="1" applyBorder="1" applyAlignment="1">
      <alignment horizontal="center" vertical="center" wrapText="1"/>
    </xf>
    <xf numFmtId="177" fontId="12" fillId="0" borderId="2" xfId="0" applyNumberFormat="1" applyFont="1" applyBorder="1">
      <alignment vertical="center"/>
    </xf>
    <xf numFmtId="0" fontId="15" fillId="2" borderId="2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49" fontId="14" fillId="2" borderId="2" xfId="0" applyNumberFormat="1" applyFont="1" applyFill="1" applyBorder="1" applyAlignment="1">
      <alignment horizontal="center" vertical="center" wrapText="1"/>
    </xf>
    <xf numFmtId="177" fontId="12" fillId="2" borderId="3" xfId="0" applyNumberFormat="1" applyFont="1" applyFill="1" applyBorder="1" applyAlignment="1">
      <alignment horizontal="center" vertical="center" wrapText="1"/>
    </xf>
    <xf numFmtId="0" fontId="14" fillId="2" borderId="2" xfId="0" applyNumberFormat="1" applyFont="1" applyFill="1" applyBorder="1" applyAlignment="1">
      <alignment horizontal="center" vertical="center" wrapText="1"/>
    </xf>
    <xf numFmtId="49" fontId="16" fillId="2" borderId="2" xfId="0" applyNumberFormat="1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177" fontId="14" fillId="2" borderId="2" xfId="0" applyNumberFormat="1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177" fontId="16" fillId="2" borderId="2" xfId="0" applyNumberFormat="1" applyFont="1" applyFill="1" applyBorder="1" applyAlignment="1">
      <alignment horizontal="center" vertical="center" wrapText="1"/>
    </xf>
    <xf numFmtId="177" fontId="12" fillId="2" borderId="2" xfId="0" applyNumberFormat="1" applyFont="1" applyFill="1" applyBorder="1" applyAlignment="1">
      <alignment horizontal="center" vertical="center" wrapText="1"/>
    </xf>
    <xf numFmtId="177" fontId="15" fillId="2" borderId="2" xfId="0" applyNumberFormat="1" applyFont="1" applyFill="1" applyBorder="1" applyAlignment="1">
      <alignment horizontal="center" vertical="center" wrapText="1"/>
    </xf>
    <xf numFmtId="178" fontId="5" fillId="2" borderId="0" xfId="0" applyNumberFormat="1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center"/>
    </xf>
    <xf numFmtId="0" fontId="0" fillId="2" borderId="0" xfId="0" applyFill="1">
      <alignment vertical="center"/>
    </xf>
    <xf numFmtId="0" fontId="21" fillId="2" borderId="0" xfId="0" applyFont="1" applyFill="1" applyBorder="1" applyAlignment="1">
      <alignment vertical="center"/>
    </xf>
    <xf numFmtId="0" fontId="20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22" fillId="2" borderId="0" xfId="0" applyFont="1" applyFill="1" applyAlignment="1"/>
    <xf numFmtId="0" fontId="23" fillId="2" borderId="0" xfId="0" applyFont="1" applyFill="1" applyAlignment="1"/>
    <xf numFmtId="0" fontId="12" fillId="2" borderId="0" xfId="0" applyFont="1" applyFill="1">
      <alignment vertical="center"/>
    </xf>
    <xf numFmtId="0" fontId="24" fillId="2" borderId="0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vertical="center"/>
    </xf>
    <xf numFmtId="0" fontId="12" fillId="2" borderId="0" xfId="0" applyFont="1" applyFill="1" applyAlignment="1">
      <alignment horizontal="center" vertical="center"/>
    </xf>
    <xf numFmtId="0" fontId="26" fillId="2" borderId="0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horizontal="center" vertical="center"/>
    </xf>
    <xf numFmtId="0" fontId="27" fillId="2" borderId="0" xfId="0" applyFont="1" applyFill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49" fontId="28" fillId="2" borderId="2" xfId="0" applyNumberFormat="1" applyFont="1" applyFill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177" fontId="28" fillId="0" borderId="2" xfId="0" applyNumberFormat="1" applyFont="1" applyFill="1" applyBorder="1" applyAlignment="1">
      <alignment horizontal="center" vertical="center"/>
    </xf>
    <xf numFmtId="177" fontId="28" fillId="0" borderId="2" xfId="0" applyNumberFormat="1" applyFont="1" applyBorder="1" applyAlignment="1">
      <alignment horizontal="center" vertical="center"/>
    </xf>
    <xf numFmtId="177" fontId="29" fillId="0" borderId="2" xfId="0" applyNumberFormat="1" applyFont="1" applyFill="1" applyBorder="1" applyAlignment="1">
      <alignment horizontal="center" vertical="center"/>
    </xf>
    <xf numFmtId="177" fontId="29" fillId="0" borderId="2" xfId="0" applyNumberFormat="1" applyFont="1" applyBorder="1" applyAlignment="1">
      <alignment horizontal="center" vertical="center" wrapText="1"/>
    </xf>
    <xf numFmtId="177" fontId="28" fillId="0" borderId="2" xfId="0" applyNumberFormat="1" applyFont="1" applyBorder="1" applyAlignment="1">
      <alignment horizontal="center" vertical="center" wrapText="1"/>
    </xf>
    <xf numFmtId="177" fontId="30" fillId="0" borderId="2" xfId="0" applyNumberFormat="1" applyFont="1" applyBorder="1" applyAlignment="1">
      <alignment horizontal="center" vertical="center" wrapText="1"/>
    </xf>
    <xf numFmtId="177" fontId="29" fillId="0" borderId="2" xfId="0" applyNumberFormat="1" applyFont="1" applyBorder="1" applyAlignment="1">
      <alignment horizontal="center" vertical="center"/>
    </xf>
    <xf numFmtId="177" fontId="31" fillId="0" borderId="2" xfId="0" applyNumberFormat="1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177" fontId="32" fillId="0" borderId="2" xfId="0" applyNumberFormat="1" applyFont="1" applyBorder="1" applyAlignment="1">
      <alignment horizontal="center" vertical="center"/>
    </xf>
    <xf numFmtId="0" fontId="28" fillId="0" borderId="2" xfId="0" applyNumberFormat="1" applyFont="1" applyFill="1" applyBorder="1" applyAlignment="1">
      <alignment horizontal="center" vertical="center"/>
    </xf>
    <xf numFmtId="177" fontId="31" fillId="0" borderId="2" xfId="0" applyNumberFormat="1" applyFont="1" applyFill="1" applyBorder="1" applyAlignment="1">
      <alignment horizontal="center" vertical="center"/>
    </xf>
    <xf numFmtId="177" fontId="28" fillId="0" borderId="2" xfId="0" applyNumberFormat="1" applyFont="1" applyFill="1" applyBorder="1" applyAlignment="1">
      <alignment horizontal="center" vertical="center" wrapText="1"/>
    </xf>
    <xf numFmtId="177" fontId="29" fillId="0" borderId="2" xfId="71" applyNumberFormat="1" applyFont="1" applyFill="1" applyBorder="1" applyAlignment="1">
      <alignment horizontal="center" vertical="center"/>
    </xf>
    <xf numFmtId="177" fontId="30" fillId="0" borderId="2" xfId="0" applyNumberFormat="1" applyFont="1" applyFill="1" applyBorder="1" applyAlignment="1">
      <alignment horizontal="center" vertical="center" wrapText="1"/>
    </xf>
    <xf numFmtId="177" fontId="29" fillId="0" borderId="2" xfId="0" applyNumberFormat="1" applyFont="1" applyFill="1" applyBorder="1" applyAlignment="1">
      <alignment horizontal="center"/>
    </xf>
    <xf numFmtId="0" fontId="29" fillId="0" borderId="2" xfId="0" applyFont="1" applyFill="1" applyBorder="1" applyAlignment="1">
      <alignment horizontal="center" vertical="center"/>
    </xf>
    <xf numFmtId="0" fontId="28" fillId="2" borderId="2" xfId="0" applyFont="1" applyFill="1" applyBorder="1" applyAlignment="1">
      <alignment horizontal="center" vertical="center"/>
    </xf>
    <xf numFmtId="177" fontId="29" fillId="2" borderId="2" xfId="54" applyNumberFormat="1" applyFont="1" applyFill="1" applyBorder="1" applyAlignment="1">
      <alignment horizontal="center"/>
    </xf>
    <xf numFmtId="177" fontId="33" fillId="0" borderId="2" xfId="0" applyNumberFormat="1" applyFont="1" applyFill="1" applyBorder="1" applyAlignment="1">
      <alignment horizontal="center" vertical="center" wrapText="1"/>
    </xf>
    <xf numFmtId="177" fontId="34" fillId="0" borderId="2" xfId="0" applyNumberFormat="1" applyFont="1" applyFill="1" applyBorder="1" applyAlignment="1">
      <alignment horizontal="center" vertical="center" wrapText="1"/>
    </xf>
    <xf numFmtId="177" fontId="34" fillId="0" borderId="2" xfId="0" applyNumberFormat="1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 wrapText="1"/>
    </xf>
    <xf numFmtId="0" fontId="35" fillId="0" borderId="2" xfId="0" applyFont="1" applyBorder="1" applyAlignment="1">
      <alignment horizontal="center" vertical="center"/>
    </xf>
    <xf numFmtId="177" fontId="35" fillId="0" borderId="2" xfId="0" applyNumberFormat="1" applyFont="1" applyBorder="1" applyAlignment="1">
      <alignment horizontal="center" vertical="center"/>
    </xf>
    <xf numFmtId="177" fontId="32" fillId="2" borderId="2" xfId="54" applyNumberFormat="1" applyFont="1" applyFill="1" applyBorder="1" applyAlignment="1">
      <alignment horizontal="center"/>
    </xf>
    <xf numFmtId="177" fontId="7" fillId="2" borderId="1" xfId="0" applyNumberFormat="1" applyFont="1" applyFill="1" applyBorder="1" applyAlignment="1">
      <alignment horizontal="center" vertical="center" wrapText="1"/>
    </xf>
    <xf numFmtId="177" fontId="36" fillId="0" borderId="2" xfId="0" applyNumberFormat="1" applyFont="1" applyFill="1" applyBorder="1" applyAlignment="1">
      <alignment horizontal="center" vertical="center"/>
    </xf>
    <xf numFmtId="177" fontId="29" fillId="0" borderId="2" xfId="49" applyNumberFormat="1" applyFont="1" applyFill="1" applyBorder="1" applyAlignment="1">
      <alignment horizontal="center" vertical="center"/>
    </xf>
    <xf numFmtId="177" fontId="32" fillId="0" borderId="2" xfId="0" applyNumberFormat="1" applyFont="1" applyFill="1" applyBorder="1" applyAlignment="1">
      <alignment horizontal="center" vertical="center"/>
    </xf>
    <xf numFmtId="177" fontId="29" fillId="0" borderId="2" xfId="0" applyNumberFormat="1" applyFont="1" applyFill="1" applyBorder="1" applyAlignment="1" applyProtection="1">
      <alignment horizontal="center" vertical="center"/>
    </xf>
    <xf numFmtId="0" fontId="36" fillId="0" borderId="2" xfId="0" applyNumberFormat="1" applyFont="1" applyFill="1" applyBorder="1" applyAlignment="1">
      <alignment horizontal="center" vertical="center"/>
    </xf>
    <xf numFmtId="177" fontId="28" fillId="2" borderId="2" xfId="0" applyNumberFormat="1" applyFont="1" applyFill="1" applyBorder="1" applyAlignment="1">
      <alignment horizontal="center" vertical="center"/>
    </xf>
    <xf numFmtId="177" fontId="34" fillId="2" borderId="2" xfId="0" applyNumberFormat="1" applyFont="1" applyFill="1" applyBorder="1" applyAlignment="1">
      <alignment horizontal="center" vertical="center"/>
    </xf>
    <xf numFmtId="177" fontId="37" fillId="2" borderId="2" xfId="0" applyNumberFormat="1" applyFont="1" applyFill="1" applyBorder="1" applyAlignment="1">
      <alignment horizontal="center" vertical="center"/>
    </xf>
    <xf numFmtId="177" fontId="38" fillId="2" borderId="2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2" fillId="0" borderId="4" xfId="0" applyNumberFormat="1" applyFont="1" applyFill="1" applyBorder="1" applyAlignment="1">
      <alignment horizontal="center" vertical="center" wrapText="1"/>
    </xf>
    <xf numFmtId="0" fontId="12" fillId="0" borderId="3" xfId="0" applyNumberFormat="1" applyFont="1" applyFill="1" applyBorder="1" applyAlignment="1">
      <alignment horizontal="center" vertical="center" wrapText="1"/>
    </xf>
    <xf numFmtId="0" fontId="14" fillId="3" borderId="2" xfId="0" applyNumberFormat="1" applyFont="1" applyFill="1" applyBorder="1" applyAlignment="1">
      <alignment horizontal="center" vertical="center" wrapText="1"/>
    </xf>
    <xf numFmtId="0" fontId="39" fillId="3" borderId="1" xfId="0" applyNumberFormat="1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28" fillId="3" borderId="2" xfId="0" applyFont="1" applyFill="1" applyBorder="1" applyAlignment="1">
      <alignment horizontal="center" vertical="center"/>
    </xf>
    <xf numFmtId="0" fontId="14" fillId="3" borderId="4" xfId="0" applyNumberFormat="1" applyFont="1" applyFill="1" applyBorder="1" applyAlignment="1">
      <alignment horizontal="center" vertical="center" wrapText="1"/>
    </xf>
    <xf numFmtId="177" fontId="40" fillId="0" borderId="2" xfId="0" applyNumberFormat="1" applyFont="1" applyFill="1" applyBorder="1" applyAlignment="1">
      <alignment horizontal="center" vertical="center"/>
    </xf>
    <xf numFmtId="0" fontId="31" fillId="3" borderId="2" xfId="0" applyFont="1" applyFill="1" applyBorder="1" applyAlignment="1">
      <alignment horizontal="center" vertical="center" wrapText="1"/>
    </xf>
    <xf numFmtId="0" fontId="31" fillId="3" borderId="2" xfId="0" applyFont="1" applyFill="1" applyBorder="1" applyAlignment="1">
      <alignment horizontal="center" vertical="center"/>
    </xf>
    <xf numFmtId="177" fontId="31" fillId="3" borderId="2" xfId="0" applyNumberFormat="1" applyFont="1" applyFill="1" applyBorder="1" applyAlignment="1">
      <alignment horizontal="center" vertical="center"/>
    </xf>
    <xf numFmtId="177" fontId="37" fillId="0" borderId="2" xfId="0" applyNumberFormat="1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/>
    </xf>
    <xf numFmtId="0" fontId="14" fillId="3" borderId="3" xfId="0" applyNumberFormat="1" applyFont="1" applyFill="1" applyBorder="1" applyAlignment="1">
      <alignment horizontal="center" vertical="center" wrapText="1"/>
    </xf>
    <xf numFmtId="0" fontId="36" fillId="0" borderId="2" xfId="0" applyFont="1" applyBorder="1" applyAlignment="1">
      <alignment horizontal="center" vertical="center" wrapText="1"/>
    </xf>
    <xf numFmtId="0" fontId="39" fillId="3" borderId="2" xfId="0" applyNumberFormat="1" applyFont="1" applyFill="1" applyBorder="1" applyAlignment="1">
      <alignment horizontal="center" vertical="center" wrapText="1"/>
    </xf>
    <xf numFmtId="0" fontId="39" fillId="3" borderId="4" xfId="0" applyNumberFormat="1" applyFont="1" applyFill="1" applyBorder="1" applyAlignment="1">
      <alignment horizontal="center" vertical="center" wrapText="1"/>
    </xf>
    <xf numFmtId="177" fontId="28" fillId="0" borderId="2" xfId="3" applyNumberFormat="1" applyFont="1" applyFill="1" applyBorder="1" applyAlignment="1">
      <alignment horizontal="center" vertical="center"/>
    </xf>
    <xf numFmtId="0" fontId="39" fillId="3" borderId="3" xfId="0" applyNumberFormat="1" applyFont="1" applyFill="1" applyBorder="1" applyAlignment="1">
      <alignment horizontal="center" vertical="center" wrapText="1"/>
    </xf>
    <xf numFmtId="177" fontId="33" fillId="0" borderId="2" xfId="0" applyNumberFormat="1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/>
    </xf>
    <xf numFmtId="178" fontId="36" fillId="0" borderId="2" xfId="0" applyNumberFormat="1" applyFont="1" applyFill="1" applyBorder="1" applyAlignment="1">
      <alignment horizontal="center" vertical="center"/>
    </xf>
    <xf numFmtId="177" fontId="41" fillId="0" borderId="2" xfId="0" applyNumberFormat="1" applyFont="1" applyFill="1" applyBorder="1" applyAlignment="1">
      <alignment horizontal="center" vertical="center"/>
    </xf>
    <xf numFmtId="177" fontId="30" fillId="0" borderId="2" xfId="0" applyNumberFormat="1" applyFont="1" applyFill="1" applyBorder="1" applyAlignment="1">
      <alignment horizontal="center" vertical="center"/>
    </xf>
    <xf numFmtId="177" fontId="29" fillId="0" borderId="2" xfId="0" applyNumberFormat="1" applyFont="1" applyFill="1" applyBorder="1" applyAlignment="1">
      <alignment horizontal="center" vertical="center" wrapText="1"/>
    </xf>
    <xf numFmtId="177" fontId="34" fillId="0" borderId="2" xfId="3" applyNumberFormat="1" applyFont="1" applyFill="1" applyBorder="1" applyAlignment="1">
      <alignment horizontal="center" vertical="center"/>
    </xf>
    <xf numFmtId="0" fontId="31" fillId="2" borderId="2" xfId="0" applyFont="1" applyFill="1" applyBorder="1" applyAlignment="1">
      <alignment horizontal="center" vertical="center" wrapText="1"/>
    </xf>
    <xf numFmtId="177" fontId="29" fillId="2" borderId="2" xfId="0" applyNumberFormat="1" applyFont="1" applyFill="1" applyBorder="1" applyAlignment="1">
      <alignment horizontal="center" vertical="center"/>
    </xf>
    <xf numFmtId="177" fontId="31" fillId="2" borderId="2" xfId="0" applyNumberFormat="1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 wrapText="1"/>
    </xf>
    <xf numFmtId="177" fontId="42" fillId="2" borderId="2" xfId="0" applyNumberFormat="1" applyFont="1" applyFill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36" fillId="0" borderId="2" xfId="0" applyFont="1" applyBorder="1" applyAlignment="1">
      <alignment horizontal="center" vertical="center"/>
    </xf>
    <xf numFmtId="49" fontId="29" fillId="2" borderId="2" xfId="0" applyNumberFormat="1" applyFont="1" applyFill="1" applyBorder="1" applyAlignment="1">
      <alignment horizontal="center" vertical="center"/>
    </xf>
    <xf numFmtId="177" fontId="29" fillId="0" borderId="2" xfId="54" applyNumberFormat="1" applyFont="1" applyBorder="1" applyAlignment="1">
      <alignment horizontal="center"/>
    </xf>
    <xf numFmtId="0" fontId="36" fillId="0" borderId="2" xfId="0" applyFont="1" applyFill="1" applyBorder="1" applyAlignment="1">
      <alignment horizontal="center" vertical="center"/>
    </xf>
    <xf numFmtId="177" fontId="32" fillId="0" borderId="2" xfId="54" applyNumberFormat="1" applyFont="1" applyBorder="1" applyAlignment="1">
      <alignment horizontal="center" vertical="center"/>
    </xf>
    <xf numFmtId="177" fontId="31" fillId="0" borderId="2" xfId="0" applyNumberFormat="1" applyFont="1" applyBorder="1" applyAlignment="1">
      <alignment horizontal="center" vertical="center" wrapText="1"/>
    </xf>
    <xf numFmtId="177" fontId="42" fillId="0" borderId="2" xfId="0" applyNumberFormat="1" applyFont="1" applyBorder="1" applyAlignment="1">
      <alignment horizontal="center" vertical="center" wrapText="1"/>
    </xf>
    <xf numFmtId="177" fontId="29" fillId="2" borderId="2" xfId="68" applyNumberFormat="1" applyFont="1" applyFill="1" applyBorder="1" applyAlignment="1">
      <alignment horizontal="center" vertical="center"/>
    </xf>
    <xf numFmtId="177" fontId="29" fillId="0" borderId="2" xfId="54" applyNumberFormat="1" applyFont="1" applyBorder="1" applyAlignment="1">
      <alignment horizontal="center" vertical="center"/>
    </xf>
    <xf numFmtId="177" fontId="28" fillId="2" borderId="2" xfId="0" applyNumberFormat="1" applyFont="1" applyFill="1" applyBorder="1" applyAlignment="1">
      <alignment horizontal="center" vertical="center" wrapText="1"/>
    </xf>
    <xf numFmtId="177" fontId="37" fillId="2" borderId="2" xfId="0" applyNumberFormat="1" applyFont="1" applyFill="1" applyBorder="1" applyAlignment="1">
      <alignment horizontal="center" vertical="center" wrapText="1"/>
    </xf>
    <xf numFmtId="177" fontId="29" fillId="2" borderId="2" xfId="69" applyNumberFormat="1" applyFont="1" applyFill="1" applyBorder="1" applyAlignment="1">
      <alignment horizontal="center" vertical="center"/>
    </xf>
    <xf numFmtId="177" fontId="31" fillId="2" borderId="2" xfId="0" applyNumberFormat="1" applyFont="1" applyFill="1" applyBorder="1" applyAlignment="1">
      <alignment horizontal="center" vertical="center" wrapText="1"/>
    </xf>
    <xf numFmtId="177" fontId="34" fillId="2" borderId="2" xfId="0" applyNumberFormat="1" applyFont="1" applyFill="1" applyBorder="1" applyAlignment="1">
      <alignment horizontal="center" vertical="center" wrapText="1"/>
    </xf>
    <xf numFmtId="177" fontId="28" fillId="0" borderId="2" xfId="52" applyNumberFormat="1" applyFont="1" applyFill="1" applyBorder="1" applyAlignment="1">
      <alignment horizontal="center" vertical="center"/>
    </xf>
    <xf numFmtId="177" fontId="30" fillId="0" borderId="2" xfId="70" applyNumberFormat="1" applyFont="1" applyFill="1" applyBorder="1" applyAlignment="1">
      <alignment horizontal="center" vertical="center"/>
    </xf>
    <xf numFmtId="177" fontId="29" fillId="0" borderId="2" xfId="52" applyNumberFormat="1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 wrapText="1"/>
    </xf>
    <xf numFmtId="177" fontId="29" fillId="0" borderId="2" xfId="66" applyNumberFormat="1" applyFont="1" applyBorder="1" applyAlignment="1">
      <alignment horizontal="center" vertical="center"/>
    </xf>
    <xf numFmtId="177" fontId="29" fillId="0" borderId="2" xfId="63" applyNumberFormat="1" applyFont="1" applyFill="1" applyBorder="1" applyAlignment="1">
      <alignment horizontal="center" vertical="center"/>
    </xf>
    <xf numFmtId="0" fontId="12" fillId="2" borderId="2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4" fillId="2" borderId="2" xfId="0" applyFont="1" applyFill="1" applyBorder="1" applyAlignment="1">
      <alignment horizontal="center" vertical="center"/>
    </xf>
    <xf numFmtId="0" fontId="32" fillId="0" borderId="2" xfId="0" applyFont="1" applyFill="1" applyBorder="1" applyAlignment="1">
      <alignment horizontal="center" vertical="center"/>
    </xf>
    <xf numFmtId="177" fontId="33" fillId="2" borderId="2" xfId="0" applyNumberFormat="1" applyFont="1" applyFill="1" applyBorder="1" applyAlignment="1">
      <alignment horizontal="center" vertical="center" wrapText="1"/>
    </xf>
    <xf numFmtId="0" fontId="17" fillId="2" borderId="0" xfId="0" applyNumberFormat="1" applyFont="1" applyFill="1" applyBorder="1" applyAlignment="1">
      <alignment horizontal="center"/>
    </xf>
    <xf numFmtId="177" fontId="32" fillId="2" borderId="2" xfId="0" applyNumberFormat="1" applyFont="1" applyFill="1" applyBorder="1" applyAlignment="1">
      <alignment horizontal="center" vertical="center"/>
    </xf>
    <xf numFmtId="0" fontId="43" fillId="0" borderId="0" xfId="0" applyFont="1" applyAlignment="1">
      <alignment vertical="center" wrapText="1"/>
    </xf>
    <xf numFmtId="0" fontId="7" fillId="2" borderId="0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4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5" fillId="0" borderId="10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177" fontId="9" fillId="0" borderId="5" xfId="0" applyNumberFormat="1" applyFont="1" applyFill="1" applyBorder="1" applyAlignment="1">
      <alignment horizontal="center" vertical="center" wrapText="1"/>
    </xf>
    <xf numFmtId="177" fontId="9" fillId="0" borderId="11" xfId="0" applyNumberFormat="1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8" fontId="47" fillId="0" borderId="2" xfId="0" applyNumberFormat="1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177" fontId="7" fillId="0" borderId="2" xfId="56" applyNumberFormat="1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39" fillId="0" borderId="4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39" fillId="0" borderId="2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48" fillId="0" borderId="2" xfId="0" applyFont="1" applyFill="1" applyBorder="1" applyAlignment="1">
      <alignment horizontal="center" vertical="center" wrapText="1"/>
    </xf>
    <xf numFmtId="177" fontId="8" fillId="0" borderId="2" xfId="0" applyNumberFormat="1" applyFont="1" applyFill="1" applyBorder="1" applyAlignment="1">
      <alignment horizontal="center" vertical="center" wrapText="1"/>
    </xf>
    <xf numFmtId="177" fontId="12" fillId="0" borderId="15" xfId="0" applyNumberFormat="1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180" fontId="7" fillId="0" borderId="2" xfId="0" applyNumberFormat="1" applyFont="1" applyFill="1" applyBorder="1" applyAlignment="1">
      <alignment horizontal="center" vertical="center" wrapText="1"/>
    </xf>
    <xf numFmtId="0" fontId="12" fillId="0" borderId="17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177" fontId="7" fillId="0" borderId="16" xfId="0" applyNumberFormat="1" applyFont="1" applyFill="1" applyBorder="1" applyAlignment="1">
      <alignment horizontal="center" vertical="center" wrapText="1"/>
    </xf>
    <xf numFmtId="177" fontId="12" fillId="0" borderId="16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177" fontId="7" fillId="0" borderId="3" xfId="0" applyNumberFormat="1" applyFont="1" applyFill="1" applyBorder="1" applyAlignment="1">
      <alignment horizontal="center" vertical="center" wrapText="1"/>
    </xf>
    <xf numFmtId="0" fontId="47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47" fillId="0" borderId="3" xfId="0" applyFont="1" applyFill="1" applyBorder="1" applyAlignment="1">
      <alignment horizontal="center" vertical="center" wrapText="1"/>
    </xf>
    <xf numFmtId="178" fontId="7" fillId="0" borderId="2" xfId="0" applyNumberFormat="1" applyFont="1" applyFill="1" applyBorder="1" applyAlignment="1">
      <alignment horizontal="center" vertical="center" wrapText="1"/>
    </xf>
    <xf numFmtId="0" fontId="43" fillId="0" borderId="0" xfId="0" applyFont="1" applyFill="1" applyAlignment="1">
      <alignment vertical="center" wrapText="1"/>
    </xf>
    <xf numFmtId="0" fontId="14" fillId="0" borderId="2" xfId="57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178" fontId="11" fillId="0" borderId="2" xfId="0" applyNumberFormat="1" applyFont="1" applyFill="1" applyBorder="1" applyAlignment="1">
      <alignment horizontal="center" vertical="center" wrapText="1"/>
    </xf>
    <xf numFmtId="181" fontId="7" fillId="0" borderId="0" xfId="0" applyNumberFormat="1" applyFont="1" applyFill="1" applyBorder="1" applyAlignment="1">
      <alignment horizontal="center" vertical="center" wrapText="1"/>
    </xf>
    <xf numFmtId="181" fontId="7" fillId="2" borderId="0" xfId="0" applyNumberFormat="1" applyFont="1" applyFill="1" applyBorder="1" applyAlignment="1">
      <alignment horizontal="center" vertical="center" wrapText="1"/>
    </xf>
    <xf numFmtId="181" fontId="9" fillId="0" borderId="0" xfId="0" applyNumberFormat="1" applyFont="1" applyFill="1" applyBorder="1" applyAlignment="1">
      <alignment horizontal="center" vertical="center" wrapText="1"/>
    </xf>
    <xf numFmtId="181" fontId="9" fillId="2" borderId="0" xfId="0" applyNumberFormat="1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 wrapText="1"/>
    </xf>
    <xf numFmtId="181" fontId="7" fillId="0" borderId="2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177" fontId="7" fillId="0" borderId="0" xfId="0" applyNumberFormat="1" applyFont="1" applyFill="1" applyAlignment="1">
      <alignment horizontal="center" vertical="center" wrapText="1"/>
    </xf>
    <xf numFmtId="178" fontId="7" fillId="0" borderId="0" xfId="0" applyNumberFormat="1" applyFont="1" applyFill="1" applyAlignment="1">
      <alignment horizontal="center" vertical="center" wrapText="1"/>
    </xf>
    <xf numFmtId="182" fontId="12" fillId="0" borderId="0" xfId="0" applyNumberFormat="1" applyFont="1" applyFill="1" applyAlignment="1">
      <alignment horizontal="center" vertical="center" wrapText="1"/>
    </xf>
    <xf numFmtId="181" fontId="49" fillId="0" borderId="0" xfId="0" applyNumberFormat="1" applyFont="1" applyFill="1" applyBorder="1" applyAlignment="1">
      <alignment horizontal="center" vertical="center"/>
    </xf>
    <xf numFmtId="0" fontId="50" fillId="0" borderId="0" xfId="0" applyFont="1" applyFill="1" applyBorder="1" applyAlignment="1">
      <alignment horizontal="center" vertical="center"/>
    </xf>
    <xf numFmtId="178" fontId="12" fillId="0" borderId="0" xfId="55" applyNumberFormat="1" applyFont="1" applyFill="1" applyBorder="1" applyAlignment="1">
      <alignment horizontal="center" vertical="center"/>
    </xf>
    <xf numFmtId="178" fontId="51" fillId="0" borderId="0" xfId="0" applyNumberFormat="1" applyFont="1" applyFill="1" applyBorder="1" applyAlignment="1">
      <alignment horizontal="center" vertical="center"/>
    </xf>
    <xf numFmtId="0" fontId="51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182" fontId="29" fillId="0" borderId="0" xfId="0" applyNumberFormat="1" applyFont="1" applyFill="1" applyBorder="1" applyAlignment="1">
      <alignment horizontal="center" vertical="center"/>
    </xf>
    <xf numFmtId="178" fontId="12" fillId="0" borderId="0" xfId="0" applyNumberFormat="1" applyFont="1" applyFill="1" applyBorder="1" applyAlignment="1">
      <alignment horizontal="center" vertical="center"/>
    </xf>
    <xf numFmtId="177" fontId="12" fillId="0" borderId="0" xfId="0" applyNumberFormat="1" applyFont="1" applyFill="1" applyBorder="1" applyAlignment="1">
      <alignment horizontal="center" vertical="center"/>
    </xf>
    <xf numFmtId="0" fontId="44" fillId="0" borderId="0" xfId="0" applyFont="1" applyFill="1" applyAlignment="1">
      <alignment horizontal="center" vertical="center" wrapText="1"/>
    </xf>
    <xf numFmtId="0" fontId="52" fillId="0" borderId="18" xfId="0" applyFont="1" applyFill="1" applyBorder="1" applyAlignment="1">
      <alignment horizontal="center" vertical="center" wrapText="1"/>
    </xf>
    <xf numFmtId="0" fontId="47" fillId="0" borderId="2" xfId="0" applyFont="1" applyFill="1" applyBorder="1" applyAlignment="1">
      <alignment horizontal="center" vertical="center" wrapText="1"/>
    </xf>
    <xf numFmtId="182" fontId="15" fillId="0" borderId="2" xfId="0" applyNumberFormat="1" applyFont="1" applyFill="1" applyBorder="1" applyAlignment="1">
      <alignment horizontal="center" vertical="center" wrapText="1"/>
    </xf>
    <xf numFmtId="178" fontId="15" fillId="0" borderId="2" xfId="0" applyNumberFormat="1" applyFont="1" applyFill="1" applyBorder="1" applyAlignment="1">
      <alignment horizontal="center" vertical="center" wrapText="1"/>
    </xf>
    <xf numFmtId="177" fontId="47" fillId="0" borderId="1" xfId="0" applyNumberFormat="1" applyFont="1" applyFill="1" applyBorder="1" applyAlignment="1">
      <alignment horizontal="center" vertical="center" wrapText="1"/>
    </xf>
    <xf numFmtId="0" fontId="50" fillId="0" borderId="19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177" fontId="15" fillId="0" borderId="3" xfId="0" applyNumberFormat="1" applyFont="1" applyFill="1" applyBorder="1" applyAlignment="1">
      <alignment horizontal="center" vertical="center" wrapText="1"/>
    </xf>
    <xf numFmtId="178" fontId="19" fillId="0" borderId="18" xfId="0" applyNumberFormat="1" applyFont="1" applyFill="1" applyBorder="1" applyAlignment="1">
      <alignment horizontal="center" vertical="center" wrapText="1"/>
    </xf>
    <xf numFmtId="178" fontId="12" fillId="0" borderId="2" xfId="0" applyNumberFormat="1" applyFont="1" applyFill="1" applyBorder="1" applyAlignment="1">
      <alignment horizontal="center" vertical="center" wrapText="1"/>
    </xf>
    <xf numFmtId="178" fontId="12" fillId="0" borderId="20" xfId="0" applyNumberFormat="1" applyFont="1" applyFill="1" applyBorder="1" applyAlignment="1">
      <alignment horizontal="center" vertical="center" wrapText="1"/>
    </xf>
    <xf numFmtId="178" fontId="12" fillId="0" borderId="19" xfId="0" applyNumberFormat="1" applyFont="1" applyFill="1" applyBorder="1" applyAlignment="1">
      <alignment horizontal="center" vertical="center" wrapText="1"/>
    </xf>
    <xf numFmtId="177" fontId="53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 wrapText="1"/>
    </xf>
    <xf numFmtId="49" fontId="12" fillId="0" borderId="4" xfId="0" applyNumberFormat="1" applyFont="1" applyFill="1" applyBorder="1" applyAlignment="1">
      <alignment horizontal="center" vertical="center" wrapText="1"/>
    </xf>
    <xf numFmtId="49" fontId="12" fillId="0" borderId="3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7" fontId="54" fillId="0" borderId="2" xfId="0" applyNumberFormat="1" applyFont="1" applyFill="1" applyBorder="1" applyAlignment="1">
      <alignment horizontal="center" vertical="center" wrapText="1"/>
    </xf>
    <xf numFmtId="49" fontId="19" fillId="0" borderId="2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178" fontId="12" fillId="0" borderId="2" xfId="0" applyNumberFormat="1" applyFont="1" applyFill="1" applyBorder="1" applyAlignment="1">
      <alignment horizontal="center" vertical="center"/>
    </xf>
    <xf numFmtId="177" fontId="54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8" fontId="19" fillId="0" borderId="15" xfId="0" applyNumberFormat="1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/>
    </xf>
    <xf numFmtId="0" fontId="8" fillId="0" borderId="13" xfId="53" applyFont="1" applyFill="1" applyBorder="1" applyAlignment="1">
      <alignment horizontal="center" vertical="center" wrapText="1"/>
    </xf>
    <xf numFmtId="0" fontId="7" fillId="0" borderId="13" xfId="53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177" fontId="12" fillId="0" borderId="12" xfId="0" applyNumberFormat="1" applyFont="1" applyFill="1" applyBorder="1" applyAlignment="1">
      <alignment horizontal="center" vertical="center"/>
    </xf>
    <xf numFmtId="178" fontId="12" fillId="0" borderId="15" xfId="0" applyNumberFormat="1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/>
    </xf>
    <xf numFmtId="0" fontId="7" fillId="0" borderId="13" xfId="53" applyFont="1" applyFill="1" applyBorder="1" applyAlignment="1">
      <alignment horizontal="center" vertical="center" wrapText="1"/>
    </xf>
    <xf numFmtId="177" fontId="7" fillId="0" borderId="15" xfId="0" applyNumberFormat="1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7" fillId="0" borderId="12" xfId="53" applyFont="1" applyFill="1" applyBorder="1" applyAlignment="1">
      <alignment horizontal="center" vertical="center" wrapText="1"/>
    </xf>
    <xf numFmtId="0" fontId="7" fillId="0" borderId="12" xfId="53" applyFont="1" applyFill="1" applyBorder="1" applyAlignment="1">
      <alignment horizontal="center" vertical="center"/>
    </xf>
    <xf numFmtId="177" fontId="54" fillId="0" borderId="15" xfId="54" applyNumberFormat="1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vertical="center"/>
    </xf>
    <xf numFmtId="178" fontId="19" fillId="0" borderId="20" xfId="0" applyNumberFormat="1" applyFont="1" applyFill="1" applyBorder="1" applyAlignment="1">
      <alignment horizontal="center" vertical="center" wrapText="1"/>
    </xf>
    <xf numFmtId="0" fontId="8" fillId="0" borderId="21" xfId="53" applyFont="1" applyFill="1" applyBorder="1" applyAlignment="1">
      <alignment horizontal="center" vertical="center" wrapText="1"/>
    </xf>
    <xf numFmtId="0" fontId="7" fillId="0" borderId="21" xfId="53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/>
    </xf>
    <xf numFmtId="0" fontId="7" fillId="0" borderId="22" xfId="53" applyFont="1" applyFill="1" applyBorder="1" applyAlignment="1">
      <alignment horizontal="center" vertical="center" wrapText="1"/>
    </xf>
    <xf numFmtId="0" fontId="7" fillId="0" borderId="23" xfId="53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177" fontId="54" fillId="0" borderId="15" xfId="50" applyNumberFormat="1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6" xfId="53" applyFont="1" applyFill="1" applyBorder="1" applyAlignment="1">
      <alignment horizontal="center" vertical="center" wrapText="1"/>
    </xf>
    <xf numFmtId="0" fontId="8" fillId="0" borderId="6" xfId="53" applyFont="1" applyFill="1" applyBorder="1" applyAlignment="1">
      <alignment horizontal="center" vertical="center"/>
    </xf>
    <xf numFmtId="0" fontId="8" fillId="0" borderId="7" xfId="53" applyFont="1" applyFill="1" applyBorder="1" applyAlignment="1">
      <alignment horizontal="center" vertical="center" wrapText="1"/>
    </xf>
    <xf numFmtId="0" fontId="8" fillId="0" borderId="7" xfId="53" applyFont="1" applyFill="1" applyBorder="1" applyAlignment="1">
      <alignment horizontal="center" vertical="center"/>
    </xf>
    <xf numFmtId="177" fontId="19" fillId="0" borderId="24" xfId="0" applyNumberFormat="1" applyFont="1" applyFill="1" applyBorder="1" applyAlignment="1">
      <alignment horizontal="center" vertical="center" wrapText="1"/>
    </xf>
    <xf numFmtId="0" fontId="8" fillId="0" borderId="8" xfId="53" applyFont="1" applyFill="1" applyBorder="1" applyAlignment="1">
      <alignment horizontal="center" vertical="center" wrapText="1"/>
    </xf>
    <xf numFmtId="0" fontId="8" fillId="0" borderId="8" xfId="53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178" fontId="7" fillId="0" borderId="0" xfId="0" applyNumberFormat="1" applyFont="1" applyFill="1" applyAlignment="1">
      <alignment horizontal="center" vertical="center"/>
    </xf>
    <xf numFmtId="177" fontId="12" fillId="0" borderId="0" xfId="0" applyNumberFormat="1" applyFont="1" applyFill="1" applyAlignment="1">
      <alignment horizontal="center" vertical="center"/>
    </xf>
    <xf numFmtId="0" fontId="49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178" fontId="14" fillId="0" borderId="2" xfId="0" applyNumberFormat="1" applyFont="1" applyFill="1" applyBorder="1" applyAlignment="1">
      <alignment horizontal="center" vertical="center" wrapText="1"/>
    </xf>
    <xf numFmtId="181" fontId="7" fillId="0" borderId="0" xfId="0" applyNumberFormat="1" applyFont="1" applyFill="1" applyAlignment="1">
      <alignment horizontal="center" vertical="center"/>
    </xf>
    <xf numFmtId="0" fontId="49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horizontal="center" vertical="center"/>
    </xf>
    <xf numFmtId="0" fontId="46" fillId="0" borderId="25" xfId="0" applyFont="1" applyFill="1" applyBorder="1" applyAlignment="1">
      <alignment horizontal="center" vertical="center" wrapText="1"/>
    </xf>
    <xf numFmtId="0" fontId="55" fillId="0" borderId="14" xfId="0" applyFont="1" applyFill="1" applyBorder="1" applyAlignment="1">
      <alignment horizontal="center" vertical="center" wrapText="1"/>
    </xf>
    <xf numFmtId="0" fontId="55" fillId="0" borderId="26" xfId="0" applyFont="1" applyFill="1" applyBorder="1" applyAlignment="1">
      <alignment horizontal="center" vertical="center" wrapText="1"/>
    </xf>
    <xf numFmtId="0" fontId="56" fillId="0" borderId="26" xfId="0" applyFont="1" applyFill="1" applyBorder="1" applyAlignment="1">
      <alignment horizontal="center" vertical="center" wrapText="1"/>
    </xf>
    <xf numFmtId="0" fontId="57" fillId="0" borderId="9" xfId="0" applyFont="1" applyFill="1" applyBorder="1" applyAlignment="1">
      <alignment horizontal="center" vertical="center"/>
    </xf>
    <xf numFmtId="0" fontId="43" fillId="0" borderId="27" xfId="0" applyFont="1" applyFill="1" applyBorder="1" applyAlignment="1">
      <alignment horizontal="center" vertical="center" wrapText="1"/>
    </xf>
    <xf numFmtId="0" fontId="58" fillId="0" borderId="26" xfId="0" applyFont="1" applyFill="1" applyBorder="1" applyAlignment="1">
      <alignment horizontal="center" vertical="center" wrapText="1"/>
    </xf>
    <xf numFmtId="0" fontId="25" fillId="0" borderId="28" xfId="0" applyFont="1" applyFill="1" applyBorder="1" applyAlignment="1">
      <alignment horizontal="center" vertical="center"/>
    </xf>
    <xf numFmtId="0" fontId="25" fillId="0" borderId="15" xfId="0" applyFont="1" applyFill="1" applyBorder="1" applyAlignment="1">
      <alignment horizontal="center" vertical="center" wrapText="1"/>
    </xf>
    <xf numFmtId="0" fontId="25" fillId="0" borderId="15" xfId="0" applyFont="1" applyFill="1" applyBorder="1" applyAlignment="1">
      <alignment horizontal="center" vertical="center"/>
    </xf>
    <xf numFmtId="0" fontId="25" fillId="0" borderId="9" xfId="0" applyFont="1" applyFill="1" applyBorder="1" applyAlignment="1">
      <alignment horizontal="center" vertical="center"/>
    </xf>
    <xf numFmtId="0" fontId="58" fillId="0" borderId="4" xfId="0" applyFont="1" applyFill="1" applyBorder="1" applyAlignment="1">
      <alignment horizontal="center" vertical="center" wrapText="1"/>
    </xf>
    <xf numFmtId="0" fontId="25" fillId="0" borderId="28" xfId="0" applyFont="1" applyFill="1" applyBorder="1" applyAlignment="1">
      <alignment horizontal="center" vertical="center" wrapText="1"/>
    </xf>
    <xf numFmtId="0" fontId="25" fillId="0" borderId="21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 wrapText="1"/>
    </xf>
    <xf numFmtId="0" fontId="58" fillId="0" borderId="3" xfId="0" applyFont="1" applyFill="1" applyBorder="1" applyAlignment="1">
      <alignment horizontal="center" vertical="center" wrapText="1"/>
    </xf>
    <xf numFmtId="0" fontId="25" fillId="0" borderId="9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58" fillId="0" borderId="1" xfId="0" applyFont="1" applyFill="1" applyBorder="1" applyAlignment="1">
      <alignment horizontal="center" vertical="center" wrapText="1"/>
    </xf>
    <xf numFmtId="0" fontId="58" fillId="0" borderId="29" xfId="0" applyFont="1" applyFill="1" applyBorder="1" applyAlignment="1">
      <alignment horizontal="center" vertical="center" wrapText="1"/>
    </xf>
    <xf numFmtId="0" fontId="25" fillId="0" borderId="23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58" fillId="0" borderId="10" xfId="0" applyFont="1" applyFill="1" applyBorder="1" applyAlignment="1">
      <alignment horizontal="center" vertical="center" wrapText="1"/>
    </xf>
    <xf numFmtId="0" fontId="58" fillId="0" borderId="13" xfId="0" applyFont="1" applyFill="1" applyBorder="1" applyAlignment="1">
      <alignment horizontal="center" vertical="center" wrapText="1"/>
    </xf>
    <xf numFmtId="0" fontId="58" fillId="0" borderId="12" xfId="0" applyFont="1" applyFill="1" applyBorder="1" applyAlignment="1">
      <alignment horizontal="center" vertical="center" wrapText="1"/>
    </xf>
    <xf numFmtId="0" fontId="58" fillId="0" borderId="15" xfId="0" applyFont="1" applyFill="1" applyBorder="1" applyAlignment="1">
      <alignment horizontal="center" vertical="center" wrapText="1"/>
    </xf>
    <xf numFmtId="0" fontId="25" fillId="2" borderId="15" xfId="0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/>
    </xf>
  </cellXfs>
  <cellStyles count="7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2" xfId="49"/>
    <cellStyle name="常规 2 2 2" xfId="50"/>
    <cellStyle name="常规 2 2" xfId="51"/>
    <cellStyle name="常规 2" xfId="52"/>
    <cellStyle name="常规 3" xfId="53"/>
    <cellStyle name="常规 7" xfId="54"/>
    <cellStyle name="常规_附表一_1" xfId="55"/>
    <cellStyle name="常规 5" xfId="56"/>
    <cellStyle name="常规 4" xfId="57"/>
    <cellStyle name="常规_Sheet1" xfId="58"/>
    <cellStyle name="常规 10 2" xfId="59"/>
    <cellStyle name="常规 14 18" xfId="60"/>
    <cellStyle name="常规 14 15" xfId="61"/>
    <cellStyle name="常规 17" xfId="62"/>
    <cellStyle name="常规 18" xfId="63"/>
    <cellStyle name="常规 11" xfId="64"/>
    <cellStyle name="常规_汇总表" xfId="65"/>
    <cellStyle name="常规 10 7" xfId="66"/>
    <cellStyle name="常规 20" xfId="67"/>
    <cellStyle name="常规 8" xfId="68"/>
    <cellStyle name="常规 13" xfId="69"/>
    <cellStyle name="常规 10" xfId="70"/>
    <cellStyle name="常规 14 18 2" xfId="71"/>
    <cellStyle name="常规 14 19" xfId="72"/>
  </cellStyles>
  <tableStyles count="0" defaultTableStyle="TableStyleMedium2"/>
  <colors>
    <mruColors>
      <color rgb="00FCE4D6"/>
      <color rgb="00E5D3FE"/>
      <color rgb="00F2E5FB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787</xdr:row>
      <xdr:rowOff>0</xdr:rowOff>
    </xdr:from>
    <xdr:to>
      <xdr:col>0</xdr:col>
      <xdr:colOff>28575</xdr:colOff>
      <xdr:row>787</xdr:row>
      <xdr:rowOff>9525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0030120"/>
          <a:ext cx="285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787</xdr:row>
      <xdr:rowOff>0</xdr:rowOff>
    </xdr:from>
    <xdr:to>
      <xdr:col>0</xdr:col>
      <xdr:colOff>28575</xdr:colOff>
      <xdr:row>787</xdr:row>
      <xdr:rowOff>9525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0030120"/>
          <a:ext cx="285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787</xdr:row>
      <xdr:rowOff>0</xdr:rowOff>
    </xdr:from>
    <xdr:to>
      <xdr:col>0</xdr:col>
      <xdr:colOff>28575</xdr:colOff>
      <xdr:row>787</xdr:row>
      <xdr:rowOff>9525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0030120"/>
          <a:ext cx="285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0</xdr:colOff>
      <xdr:row>188</xdr:row>
      <xdr:rowOff>0</xdr:rowOff>
    </xdr:from>
    <xdr:to>
      <xdr:col>0</xdr:col>
      <xdr:colOff>28080</xdr:colOff>
      <xdr:row>188</xdr:row>
      <xdr:rowOff>0</xdr:rowOff>
    </xdr:to>
    <xdr:pic>
      <xdr:nvPicPr>
        <xdr:cNvPr id="5" name="图片 4" descr=" "/>
        <xdr:cNvPicPr/>
      </xdr:nvPicPr>
      <xdr:blipFill>
        <a:blip r:embed="rId1"/>
        <a:srcRect/>
        <a:stretch>
          <a:fillRect/>
        </a:stretch>
      </xdr:blipFill>
      <xdr:spPr>
        <a:xfrm>
          <a:off x="0" y="43098720"/>
          <a:ext cx="2794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227</xdr:row>
      <xdr:rowOff>0</xdr:rowOff>
    </xdr:from>
    <xdr:to>
      <xdr:col>0</xdr:col>
      <xdr:colOff>28080</xdr:colOff>
      <xdr:row>227</xdr:row>
      <xdr:rowOff>0</xdr:rowOff>
    </xdr:to>
    <xdr:pic>
      <xdr:nvPicPr>
        <xdr:cNvPr id="6" name="图片 5" descr=" "/>
        <xdr:cNvPicPr/>
      </xdr:nvPicPr>
      <xdr:blipFill>
        <a:blip r:embed="rId1"/>
        <a:srcRect/>
        <a:stretch>
          <a:fillRect/>
        </a:stretch>
      </xdr:blipFill>
      <xdr:spPr>
        <a:xfrm>
          <a:off x="0" y="52014120"/>
          <a:ext cx="2794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306</xdr:row>
      <xdr:rowOff>0</xdr:rowOff>
    </xdr:from>
    <xdr:to>
      <xdr:col>0</xdr:col>
      <xdr:colOff>28080</xdr:colOff>
      <xdr:row>306</xdr:row>
      <xdr:rowOff>0</xdr:rowOff>
    </xdr:to>
    <xdr:pic>
      <xdr:nvPicPr>
        <xdr:cNvPr id="7" name="图片 6" descr=" "/>
        <xdr:cNvPicPr/>
      </xdr:nvPicPr>
      <xdr:blipFill>
        <a:blip r:embed="rId1"/>
        <a:srcRect/>
        <a:stretch>
          <a:fillRect/>
        </a:stretch>
      </xdr:blipFill>
      <xdr:spPr>
        <a:xfrm>
          <a:off x="0" y="70073520"/>
          <a:ext cx="2794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 editAs="oneCell">
    <xdr:from>
      <xdr:col>0</xdr:col>
      <xdr:colOff>0</xdr:colOff>
      <xdr:row>787</xdr:row>
      <xdr:rowOff>0</xdr:rowOff>
    </xdr:from>
    <xdr:to>
      <xdr:col>0</xdr:col>
      <xdr:colOff>28575</xdr:colOff>
      <xdr:row>787</xdr:row>
      <xdr:rowOff>9525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0030120"/>
          <a:ext cx="285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787</xdr:row>
      <xdr:rowOff>0</xdr:rowOff>
    </xdr:from>
    <xdr:to>
      <xdr:col>0</xdr:col>
      <xdr:colOff>28575</xdr:colOff>
      <xdr:row>787</xdr:row>
      <xdr:rowOff>9525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0030120"/>
          <a:ext cx="285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787</xdr:row>
      <xdr:rowOff>0</xdr:rowOff>
    </xdr:from>
    <xdr:to>
      <xdr:col>0</xdr:col>
      <xdr:colOff>28575</xdr:colOff>
      <xdr:row>787</xdr:row>
      <xdr:rowOff>9525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0030120"/>
          <a:ext cx="285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787</xdr:row>
      <xdr:rowOff>0</xdr:rowOff>
    </xdr:from>
    <xdr:to>
      <xdr:col>0</xdr:col>
      <xdr:colOff>28575</xdr:colOff>
      <xdr:row>787</xdr:row>
      <xdr:rowOff>9525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0030120"/>
          <a:ext cx="285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787</xdr:row>
      <xdr:rowOff>0</xdr:rowOff>
    </xdr:from>
    <xdr:to>
      <xdr:col>0</xdr:col>
      <xdr:colOff>28575</xdr:colOff>
      <xdr:row>828</xdr:row>
      <xdr:rowOff>22860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0030120"/>
          <a:ext cx="28575" cy="6896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787</xdr:row>
      <xdr:rowOff>0</xdr:rowOff>
    </xdr:from>
    <xdr:to>
      <xdr:col>0</xdr:col>
      <xdr:colOff>28575</xdr:colOff>
      <xdr:row>787</xdr:row>
      <xdr:rowOff>9525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0030120"/>
          <a:ext cx="28575" cy="952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0</xdr:col>
      <xdr:colOff>0</xdr:colOff>
      <xdr:row>787</xdr:row>
      <xdr:rowOff>0</xdr:rowOff>
    </xdr:from>
    <xdr:ext cx="28575" cy="9525"/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0030120"/>
          <a:ext cx="28575" cy="952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787</xdr:row>
      <xdr:rowOff>0</xdr:rowOff>
    </xdr:from>
    <xdr:ext cx="28575" cy="6896100"/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0030120"/>
          <a:ext cx="28575" cy="689610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0</xdr:col>
      <xdr:colOff>0</xdr:colOff>
      <xdr:row>787</xdr:row>
      <xdr:rowOff>0</xdr:rowOff>
    </xdr:from>
    <xdr:to>
      <xdr:col>0</xdr:col>
      <xdr:colOff>28575</xdr:colOff>
      <xdr:row>787</xdr:row>
      <xdr:rowOff>9525</xdr:rowOff>
    </xdr:to>
    <xdr:pic>
      <xdr:nvPicPr>
        <xdr:cNvPr id="16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0030120"/>
          <a:ext cx="285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787</xdr:row>
      <xdr:rowOff>0</xdr:rowOff>
    </xdr:from>
    <xdr:to>
      <xdr:col>0</xdr:col>
      <xdr:colOff>28575</xdr:colOff>
      <xdr:row>787</xdr:row>
      <xdr:rowOff>9525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0030120"/>
          <a:ext cx="285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787</xdr:row>
      <xdr:rowOff>0</xdr:rowOff>
    </xdr:from>
    <xdr:to>
      <xdr:col>0</xdr:col>
      <xdr:colOff>28575</xdr:colOff>
      <xdr:row>787</xdr:row>
      <xdr:rowOff>9525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0030120"/>
          <a:ext cx="285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787</xdr:row>
      <xdr:rowOff>0</xdr:rowOff>
    </xdr:from>
    <xdr:to>
      <xdr:col>0</xdr:col>
      <xdr:colOff>28575</xdr:colOff>
      <xdr:row>787</xdr:row>
      <xdr:rowOff>9525</xdr:rowOff>
    </xdr:to>
    <xdr:pic>
      <xdr:nvPicPr>
        <xdr:cNvPr id="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0030120"/>
          <a:ext cx="28575" cy="952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0</xdr:col>
      <xdr:colOff>0</xdr:colOff>
      <xdr:row>787</xdr:row>
      <xdr:rowOff>0</xdr:rowOff>
    </xdr:from>
    <xdr:ext cx="28575" cy="9525"/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0030120"/>
          <a:ext cx="28575" cy="9525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0</xdr:col>
      <xdr:colOff>0</xdr:colOff>
      <xdr:row>787</xdr:row>
      <xdr:rowOff>0</xdr:rowOff>
    </xdr:from>
    <xdr:to>
      <xdr:col>0</xdr:col>
      <xdr:colOff>28575</xdr:colOff>
      <xdr:row>787</xdr:row>
      <xdr:rowOff>9525</xdr:rowOff>
    </xdr:to>
    <xdr:pic>
      <xdr:nvPicPr>
        <xdr:cNvPr id="21" name="图片 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0030120"/>
          <a:ext cx="285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787</xdr:row>
      <xdr:rowOff>0</xdr:rowOff>
    </xdr:from>
    <xdr:to>
      <xdr:col>0</xdr:col>
      <xdr:colOff>28575</xdr:colOff>
      <xdr:row>787</xdr:row>
      <xdr:rowOff>9525</xdr:rowOff>
    </xdr:to>
    <xdr:pic>
      <xdr:nvPicPr>
        <xdr:cNvPr id="22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0030120"/>
          <a:ext cx="285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787</xdr:row>
      <xdr:rowOff>0</xdr:rowOff>
    </xdr:from>
    <xdr:to>
      <xdr:col>0</xdr:col>
      <xdr:colOff>28575</xdr:colOff>
      <xdr:row>787</xdr:row>
      <xdr:rowOff>9525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0030120"/>
          <a:ext cx="285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787</xdr:row>
      <xdr:rowOff>0</xdr:rowOff>
    </xdr:from>
    <xdr:to>
      <xdr:col>0</xdr:col>
      <xdr:colOff>28575</xdr:colOff>
      <xdr:row>787</xdr:row>
      <xdr:rowOff>9525</xdr:rowOff>
    </xdr:to>
    <xdr:pic>
      <xdr:nvPicPr>
        <xdr:cNvPr id="24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0030120"/>
          <a:ext cx="285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787</xdr:row>
      <xdr:rowOff>0</xdr:rowOff>
    </xdr:from>
    <xdr:to>
      <xdr:col>0</xdr:col>
      <xdr:colOff>28575</xdr:colOff>
      <xdr:row>828</xdr:row>
      <xdr:rowOff>95250</xdr:rowOff>
    </xdr:to>
    <xdr:pic>
      <xdr:nvPicPr>
        <xdr:cNvPr id="25" name="图片 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0030120"/>
          <a:ext cx="28575" cy="6968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787</xdr:row>
      <xdr:rowOff>0</xdr:rowOff>
    </xdr:from>
    <xdr:to>
      <xdr:col>0</xdr:col>
      <xdr:colOff>28575</xdr:colOff>
      <xdr:row>787</xdr:row>
      <xdr:rowOff>9525</xdr:rowOff>
    </xdr:to>
    <xdr:pic>
      <xdr:nvPicPr>
        <xdr:cNvPr id="26" name="图片 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0030120"/>
          <a:ext cx="28575" cy="952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0</xdr:col>
      <xdr:colOff>0</xdr:colOff>
      <xdr:row>787</xdr:row>
      <xdr:rowOff>0</xdr:rowOff>
    </xdr:from>
    <xdr:ext cx="28575" cy="9525"/>
    <xdr:pic>
      <xdr:nvPicPr>
        <xdr:cNvPr id="27" name="图片 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0030120"/>
          <a:ext cx="28575" cy="952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787</xdr:row>
      <xdr:rowOff>0</xdr:rowOff>
    </xdr:from>
    <xdr:ext cx="28575" cy="6968490"/>
    <xdr:pic>
      <xdr:nvPicPr>
        <xdr:cNvPr id="28" name="图片 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0030120"/>
          <a:ext cx="28575" cy="696849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0</xdr:col>
      <xdr:colOff>0</xdr:colOff>
      <xdr:row>787</xdr:row>
      <xdr:rowOff>0</xdr:rowOff>
    </xdr:from>
    <xdr:to>
      <xdr:col>0</xdr:col>
      <xdr:colOff>28575</xdr:colOff>
      <xdr:row>787</xdr:row>
      <xdr:rowOff>9525</xdr:rowOff>
    </xdr:to>
    <xdr:pic>
      <xdr:nvPicPr>
        <xdr:cNvPr id="29" name="图片 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0030120"/>
          <a:ext cx="285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787</xdr:row>
      <xdr:rowOff>0</xdr:rowOff>
    </xdr:from>
    <xdr:to>
      <xdr:col>0</xdr:col>
      <xdr:colOff>28575</xdr:colOff>
      <xdr:row>787</xdr:row>
      <xdr:rowOff>9525</xdr:rowOff>
    </xdr:to>
    <xdr:pic>
      <xdr:nvPicPr>
        <xdr:cNvPr id="3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0030120"/>
          <a:ext cx="285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787</xdr:row>
      <xdr:rowOff>0</xdr:rowOff>
    </xdr:from>
    <xdr:to>
      <xdr:col>0</xdr:col>
      <xdr:colOff>28575</xdr:colOff>
      <xdr:row>787</xdr:row>
      <xdr:rowOff>9525</xdr:rowOff>
    </xdr:to>
    <xdr:pic>
      <xdr:nvPicPr>
        <xdr:cNvPr id="3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0030120"/>
          <a:ext cx="285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787</xdr:row>
      <xdr:rowOff>0</xdr:rowOff>
    </xdr:from>
    <xdr:to>
      <xdr:col>0</xdr:col>
      <xdr:colOff>28575</xdr:colOff>
      <xdr:row>787</xdr:row>
      <xdr:rowOff>9525</xdr:rowOff>
    </xdr:to>
    <xdr:pic>
      <xdr:nvPicPr>
        <xdr:cNvPr id="32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0030120"/>
          <a:ext cx="285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787</xdr:row>
      <xdr:rowOff>0</xdr:rowOff>
    </xdr:from>
    <xdr:to>
      <xdr:col>0</xdr:col>
      <xdr:colOff>28575</xdr:colOff>
      <xdr:row>828</xdr:row>
      <xdr:rowOff>137160</xdr:rowOff>
    </xdr:to>
    <xdr:pic>
      <xdr:nvPicPr>
        <xdr:cNvPr id="33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0030120"/>
          <a:ext cx="28575" cy="7010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787</xdr:row>
      <xdr:rowOff>0</xdr:rowOff>
    </xdr:from>
    <xdr:to>
      <xdr:col>0</xdr:col>
      <xdr:colOff>28575</xdr:colOff>
      <xdr:row>787</xdr:row>
      <xdr:rowOff>9525</xdr:rowOff>
    </xdr:to>
    <xdr:pic>
      <xdr:nvPicPr>
        <xdr:cNvPr id="34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0030120"/>
          <a:ext cx="28575" cy="952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0</xdr:col>
      <xdr:colOff>0</xdr:colOff>
      <xdr:row>787</xdr:row>
      <xdr:rowOff>0</xdr:rowOff>
    </xdr:from>
    <xdr:ext cx="28575" cy="9525"/>
    <xdr:pic>
      <xdr:nvPicPr>
        <xdr:cNvPr id="35" name="图片 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0030120"/>
          <a:ext cx="28575" cy="952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787</xdr:row>
      <xdr:rowOff>0</xdr:rowOff>
    </xdr:from>
    <xdr:ext cx="28575" cy="7006590"/>
    <xdr:pic>
      <xdr:nvPicPr>
        <xdr:cNvPr id="36" name="图片 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0030120"/>
          <a:ext cx="28575" cy="700659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0</xdr:col>
      <xdr:colOff>0</xdr:colOff>
      <xdr:row>787</xdr:row>
      <xdr:rowOff>0</xdr:rowOff>
    </xdr:from>
    <xdr:to>
      <xdr:col>0</xdr:col>
      <xdr:colOff>28575</xdr:colOff>
      <xdr:row>787</xdr:row>
      <xdr:rowOff>9525</xdr:rowOff>
    </xdr:to>
    <xdr:pic>
      <xdr:nvPicPr>
        <xdr:cNvPr id="37" name="图片 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0030120"/>
          <a:ext cx="285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787</xdr:row>
      <xdr:rowOff>0</xdr:rowOff>
    </xdr:from>
    <xdr:to>
      <xdr:col>0</xdr:col>
      <xdr:colOff>28575</xdr:colOff>
      <xdr:row>787</xdr:row>
      <xdr:rowOff>9525</xdr:rowOff>
    </xdr:to>
    <xdr:pic>
      <xdr:nvPicPr>
        <xdr:cNvPr id="38" name="图片 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0030120"/>
          <a:ext cx="285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787</xdr:row>
      <xdr:rowOff>0</xdr:rowOff>
    </xdr:from>
    <xdr:to>
      <xdr:col>0</xdr:col>
      <xdr:colOff>28575</xdr:colOff>
      <xdr:row>787</xdr:row>
      <xdr:rowOff>9525</xdr:rowOff>
    </xdr:to>
    <xdr:pic>
      <xdr:nvPicPr>
        <xdr:cNvPr id="39" name="图片 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0030120"/>
          <a:ext cx="285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787</xdr:row>
      <xdr:rowOff>0</xdr:rowOff>
    </xdr:from>
    <xdr:to>
      <xdr:col>0</xdr:col>
      <xdr:colOff>28575</xdr:colOff>
      <xdr:row>787</xdr:row>
      <xdr:rowOff>9525</xdr:rowOff>
    </xdr:to>
    <xdr:pic>
      <xdr:nvPicPr>
        <xdr:cNvPr id="40" name="图片 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0030120"/>
          <a:ext cx="285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787</xdr:row>
      <xdr:rowOff>0</xdr:rowOff>
    </xdr:from>
    <xdr:to>
      <xdr:col>0</xdr:col>
      <xdr:colOff>28575</xdr:colOff>
      <xdr:row>828</xdr:row>
      <xdr:rowOff>95250</xdr:rowOff>
    </xdr:to>
    <xdr:pic>
      <xdr:nvPicPr>
        <xdr:cNvPr id="41" name="图片 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0030120"/>
          <a:ext cx="28575" cy="6968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787</xdr:row>
      <xdr:rowOff>0</xdr:rowOff>
    </xdr:from>
    <xdr:to>
      <xdr:col>0</xdr:col>
      <xdr:colOff>28575</xdr:colOff>
      <xdr:row>787</xdr:row>
      <xdr:rowOff>9525</xdr:rowOff>
    </xdr:to>
    <xdr:pic>
      <xdr:nvPicPr>
        <xdr:cNvPr id="4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0030120"/>
          <a:ext cx="28575" cy="952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0</xdr:col>
      <xdr:colOff>0</xdr:colOff>
      <xdr:row>787</xdr:row>
      <xdr:rowOff>0</xdr:rowOff>
    </xdr:from>
    <xdr:ext cx="28575" cy="9525"/>
    <xdr:pic>
      <xdr:nvPicPr>
        <xdr:cNvPr id="43" name="图片 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0030120"/>
          <a:ext cx="28575" cy="952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787</xdr:row>
      <xdr:rowOff>0</xdr:rowOff>
    </xdr:from>
    <xdr:ext cx="28575" cy="6968490"/>
    <xdr:pic>
      <xdr:nvPicPr>
        <xdr:cNvPr id="44" name="图片 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0030120"/>
          <a:ext cx="28575" cy="696849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0</xdr:col>
      <xdr:colOff>0</xdr:colOff>
      <xdr:row>787</xdr:row>
      <xdr:rowOff>0</xdr:rowOff>
    </xdr:from>
    <xdr:to>
      <xdr:col>0</xdr:col>
      <xdr:colOff>28575</xdr:colOff>
      <xdr:row>787</xdr:row>
      <xdr:rowOff>9525</xdr:rowOff>
    </xdr:to>
    <xdr:pic>
      <xdr:nvPicPr>
        <xdr:cNvPr id="45" name="图片 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0030120"/>
          <a:ext cx="285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787</xdr:row>
      <xdr:rowOff>0</xdr:rowOff>
    </xdr:from>
    <xdr:to>
      <xdr:col>0</xdr:col>
      <xdr:colOff>28575</xdr:colOff>
      <xdr:row>787</xdr:row>
      <xdr:rowOff>9525</xdr:rowOff>
    </xdr:to>
    <xdr:pic>
      <xdr:nvPicPr>
        <xdr:cNvPr id="46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0030120"/>
          <a:ext cx="285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787</xdr:row>
      <xdr:rowOff>0</xdr:rowOff>
    </xdr:from>
    <xdr:to>
      <xdr:col>0</xdr:col>
      <xdr:colOff>28575</xdr:colOff>
      <xdr:row>787</xdr:row>
      <xdr:rowOff>9525</xdr:rowOff>
    </xdr:to>
    <xdr:pic>
      <xdr:nvPicPr>
        <xdr:cNvPr id="47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0030120"/>
          <a:ext cx="285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787</xdr:row>
      <xdr:rowOff>0</xdr:rowOff>
    </xdr:from>
    <xdr:to>
      <xdr:col>0</xdr:col>
      <xdr:colOff>28575</xdr:colOff>
      <xdr:row>787</xdr:row>
      <xdr:rowOff>9525</xdr:rowOff>
    </xdr:to>
    <xdr:pic>
      <xdr:nvPicPr>
        <xdr:cNvPr id="48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0030120"/>
          <a:ext cx="285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787</xdr:row>
      <xdr:rowOff>0</xdr:rowOff>
    </xdr:from>
    <xdr:to>
      <xdr:col>0</xdr:col>
      <xdr:colOff>28575</xdr:colOff>
      <xdr:row>828</xdr:row>
      <xdr:rowOff>95250</xdr:rowOff>
    </xdr:to>
    <xdr:pic>
      <xdr:nvPicPr>
        <xdr:cNvPr id="49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0030120"/>
          <a:ext cx="28575" cy="6968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787</xdr:row>
      <xdr:rowOff>0</xdr:rowOff>
    </xdr:from>
    <xdr:to>
      <xdr:col>0</xdr:col>
      <xdr:colOff>28575</xdr:colOff>
      <xdr:row>787</xdr:row>
      <xdr:rowOff>9525</xdr:rowOff>
    </xdr:to>
    <xdr:pic>
      <xdr:nvPicPr>
        <xdr:cNvPr id="5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0030120"/>
          <a:ext cx="28575" cy="952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0</xdr:col>
      <xdr:colOff>0</xdr:colOff>
      <xdr:row>787</xdr:row>
      <xdr:rowOff>0</xdr:rowOff>
    </xdr:from>
    <xdr:ext cx="28575" cy="9525"/>
    <xdr:pic>
      <xdr:nvPicPr>
        <xdr:cNvPr id="51" name="图片 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0030120"/>
          <a:ext cx="28575" cy="952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787</xdr:row>
      <xdr:rowOff>0</xdr:rowOff>
    </xdr:from>
    <xdr:ext cx="28575" cy="6968490"/>
    <xdr:pic>
      <xdr:nvPicPr>
        <xdr:cNvPr id="52" name="图片 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0030120"/>
          <a:ext cx="28575" cy="696849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0</xdr:col>
      <xdr:colOff>0</xdr:colOff>
      <xdr:row>787</xdr:row>
      <xdr:rowOff>0</xdr:rowOff>
    </xdr:from>
    <xdr:to>
      <xdr:col>0</xdr:col>
      <xdr:colOff>28575</xdr:colOff>
      <xdr:row>787</xdr:row>
      <xdr:rowOff>9525</xdr:rowOff>
    </xdr:to>
    <xdr:pic>
      <xdr:nvPicPr>
        <xdr:cNvPr id="53" name="图片 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0030120"/>
          <a:ext cx="285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787</xdr:row>
      <xdr:rowOff>0</xdr:rowOff>
    </xdr:from>
    <xdr:to>
      <xdr:col>0</xdr:col>
      <xdr:colOff>28575</xdr:colOff>
      <xdr:row>787</xdr:row>
      <xdr:rowOff>9525</xdr:rowOff>
    </xdr:to>
    <xdr:pic>
      <xdr:nvPicPr>
        <xdr:cNvPr id="54" name="图片 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0030120"/>
          <a:ext cx="285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787</xdr:row>
      <xdr:rowOff>0</xdr:rowOff>
    </xdr:from>
    <xdr:to>
      <xdr:col>0</xdr:col>
      <xdr:colOff>28575</xdr:colOff>
      <xdr:row>787</xdr:row>
      <xdr:rowOff>9525</xdr:rowOff>
    </xdr:to>
    <xdr:pic>
      <xdr:nvPicPr>
        <xdr:cNvPr id="55" name="图片 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0030120"/>
          <a:ext cx="285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787</xdr:row>
      <xdr:rowOff>0</xdr:rowOff>
    </xdr:from>
    <xdr:to>
      <xdr:col>0</xdr:col>
      <xdr:colOff>28575</xdr:colOff>
      <xdr:row>787</xdr:row>
      <xdr:rowOff>9525</xdr:rowOff>
    </xdr:to>
    <xdr:pic>
      <xdr:nvPicPr>
        <xdr:cNvPr id="56" name="图片 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0030120"/>
          <a:ext cx="285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787</xdr:row>
      <xdr:rowOff>0</xdr:rowOff>
    </xdr:from>
    <xdr:to>
      <xdr:col>0</xdr:col>
      <xdr:colOff>28575</xdr:colOff>
      <xdr:row>828</xdr:row>
      <xdr:rowOff>95250</xdr:rowOff>
    </xdr:to>
    <xdr:pic>
      <xdr:nvPicPr>
        <xdr:cNvPr id="57" name="图片 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0030120"/>
          <a:ext cx="28575" cy="6968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787</xdr:row>
      <xdr:rowOff>0</xdr:rowOff>
    </xdr:from>
    <xdr:to>
      <xdr:col>0</xdr:col>
      <xdr:colOff>28575</xdr:colOff>
      <xdr:row>787</xdr:row>
      <xdr:rowOff>9525</xdr:rowOff>
    </xdr:to>
    <xdr:pic>
      <xdr:nvPicPr>
        <xdr:cNvPr id="58" name="图片 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0030120"/>
          <a:ext cx="28575" cy="952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0</xdr:col>
      <xdr:colOff>0</xdr:colOff>
      <xdr:row>787</xdr:row>
      <xdr:rowOff>0</xdr:rowOff>
    </xdr:from>
    <xdr:ext cx="28575" cy="9525"/>
    <xdr:pic>
      <xdr:nvPicPr>
        <xdr:cNvPr id="59" name="图片 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0030120"/>
          <a:ext cx="28575" cy="952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787</xdr:row>
      <xdr:rowOff>0</xdr:rowOff>
    </xdr:from>
    <xdr:ext cx="28575" cy="6968490"/>
    <xdr:pic>
      <xdr:nvPicPr>
        <xdr:cNvPr id="60" name="图片 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0030120"/>
          <a:ext cx="28575" cy="696849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0</xdr:col>
      <xdr:colOff>0</xdr:colOff>
      <xdr:row>787</xdr:row>
      <xdr:rowOff>0</xdr:rowOff>
    </xdr:from>
    <xdr:to>
      <xdr:col>0</xdr:col>
      <xdr:colOff>28575</xdr:colOff>
      <xdr:row>828</xdr:row>
      <xdr:rowOff>95250</xdr:rowOff>
    </xdr:to>
    <xdr:pic>
      <xdr:nvPicPr>
        <xdr:cNvPr id="61" name="图片 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0030120"/>
          <a:ext cx="28575" cy="696849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0</xdr:col>
      <xdr:colOff>0</xdr:colOff>
      <xdr:row>787</xdr:row>
      <xdr:rowOff>0</xdr:rowOff>
    </xdr:from>
    <xdr:ext cx="28575" cy="6968490"/>
    <xdr:pic>
      <xdr:nvPicPr>
        <xdr:cNvPr id="62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0030120"/>
          <a:ext cx="28575" cy="696849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0</xdr:col>
      <xdr:colOff>0</xdr:colOff>
      <xdr:row>787</xdr:row>
      <xdr:rowOff>0</xdr:rowOff>
    </xdr:from>
    <xdr:to>
      <xdr:col>0</xdr:col>
      <xdr:colOff>28575</xdr:colOff>
      <xdr:row>787</xdr:row>
      <xdr:rowOff>9525</xdr:rowOff>
    </xdr:to>
    <xdr:pic>
      <xdr:nvPicPr>
        <xdr:cNvPr id="63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0030120"/>
          <a:ext cx="285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787</xdr:row>
      <xdr:rowOff>0</xdr:rowOff>
    </xdr:from>
    <xdr:to>
      <xdr:col>0</xdr:col>
      <xdr:colOff>28575</xdr:colOff>
      <xdr:row>787</xdr:row>
      <xdr:rowOff>9525</xdr:rowOff>
    </xdr:to>
    <xdr:pic>
      <xdr:nvPicPr>
        <xdr:cNvPr id="64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0030120"/>
          <a:ext cx="285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787</xdr:row>
      <xdr:rowOff>0</xdr:rowOff>
    </xdr:from>
    <xdr:to>
      <xdr:col>0</xdr:col>
      <xdr:colOff>28575</xdr:colOff>
      <xdr:row>787</xdr:row>
      <xdr:rowOff>9525</xdr:rowOff>
    </xdr:to>
    <xdr:pic>
      <xdr:nvPicPr>
        <xdr:cNvPr id="65" name="图片 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0030120"/>
          <a:ext cx="28575" cy="95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90</xdr:row>
      <xdr:rowOff>0</xdr:rowOff>
    </xdr:from>
    <xdr:to>
      <xdr:col>0</xdr:col>
      <xdr:colOff>28575</xdr:colOff>
      <xdr:row>90</xdr:row>
      <xdr:rowOff>9525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905720"/>
          <a:ext cx="285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28575</xdr:colOff>
      <xdr:row>90</xdr:row>
      <xdr:rowOff>9525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905720"/>
          <a:ext cx="285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28575</xdr:colOff>
      <xdr:row>90</xdr:row>
      <xdr:rowOff>9525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905720"/>
          <a:ext cx="285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28575</xdr:colOff>
      <xdr:row>3</xdr:row>
      <xdr:rowOff>9525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07720"/>
          <a:ext cx="285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28575</xdr:colOff>
      <xdr:row>30</xdr:row>
      <xdr:rowOff>38100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07720"/>
          <a:ext cx="28575" cy="6896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28575</xdr:colOff>
      <xdr:row>90</xdr:row>
      <xdr:rowOff>9525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905720"/>
          <a:ext cx="28575" cy="952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0</xdr:col>
      <xdr:colOff>0</xdr:colOff>
      <xdr:row>90</xdr:row>
      <xdr:rowOff>0</xdr:rowOff>
    </xdr:from>
    <xdr:ext cx="28575" cy="9525"/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905720"/>
          <a:ext cx="28575" cy="952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90</xdr:row>
      <xdr:rowOff>0</xdr:rowOff>
    </xdr:from>
    <xdr:ext cx="28575" cy="6896100"/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905720"/>
          <a:ext cx="28575" cy="689610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0</xdr:col>
      <xdr:colOff>0</xdr:colOff>
      <xdr:row>119</xdr:row>
      <xdr:rowOff>0</xdr:rowOff>
    </xdr:from>
    <xdr:to>
      <xdr:col>0</xdr:col>
      <xdr:colOff>28575</xdr:colOff>
      <xdr:row>119</xdr:row>
      <xdr:rowOff>9525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0271720"/>
          <a:ext cx="285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119</xdr:row>
      <xdr:rowOff>0</xdr:rowOff>
    </xdr:from>
    <xdr:to>
      <xdr:col>0</xdr:col>
      <xdr:colOff>28575</xdr:colOff>
      <xdr:row>119</xdr:row>
      <xdr:rowOff>9525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0271720"/>
          <a:ext cx="285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119</xdr:row>
      <xdr:rowOff>0</xdr:rowOff>
    </xdr:from>
    <xdr:to>
      <xdr:col>0</xdr:col>
      <xdr:colOff>28575</xdr:colOff>
      <xdr:row>119</xdr:row>
      <xdr:rowOff>9525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0271720"/>
          <a:ext cx="285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119</xdr:row>
      <xdr:rowOff>0</xdr:rowOff>
    </xdr:from>
    <xdr:to>
      <xdr:col>0</xdr:col>
      <xdr:colOff>28575</xdr:colOff>
      <xdr:row>119</xdr:row>
      <xdr:rowOff>9525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0271720"/>
          <a:ext cx="28575" cy="952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0</xdr:col>
      <xdr:colOff>0</xdr:colOff>
      <xdr:row>119</xdr:row>
      <xdr:rowOff>0</xdr:rowOff>
    </xdr:from>
    <xdr:ext cx="28575" cy="9525"/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0271720"/>
          <a:ext cx="28575" cy="9525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0</xdr:col>
      <xdr:colOff>0</xdr:colOff>
      <xdr:row>283</xdr:row>
      <xdr:rowOff>0</xdr:rowOff>
    </xdr:from>
    <xdr:to>
      <xdr:col>0</xdr:col>
      <xdr:colOff>28575</xdr:colOff>
      <xdr:row>283</xdr:row>
      <xdr:rowOff>9525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1927720"/>
          <a:ext cx="285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28575</xdr:colOff>
      <xdr:row>283</xdr:row>
      <xdr:rowOff>9525</xdr:rowOff>
    </xdr:to>
    <xdr:pic>
      <xdr:nvPicPr>
        <xdr:cNvPr id="16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1927720"/>
          <a:ext cx="285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28575</xdr:colOff>
      <xdr:row>283</xdr:row>
      <xdr:rowOff>9525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1927720"/>
          <a:ext cx="285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28575</xdr:colOff>
      <xdr:row>343</xdr:row>
      <xdr:rowOff>9525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7167720"/>
          <a:ext cx="285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28575</xdr:colOff>
      <xdr:row>343</xdr:row>
      <xdr:rowOff>9525</xdr:rowOff>
    </xdr:to>
    <xdr:pic>
      <xdr:nvPicPr>
        <xdr:cNvPr id="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7167720"/>
          <a:ext cx="285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28575</xdr:colOff>
      <xdr:row>343</xdr:row>
      <xdr:rowOff>9525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7167720"/>
          <a:ext cx="285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28575</xdr:colOff>
      <xdr:row>343</xdr:row>
      <xdr:rowOff>9525</xdr:rowOff>
    </xdr:to>
    <xdr:pic>
      <xdr:nvPicPr>
        <xdr:cNvPr id="21" name="图片 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7167720"/>
          <a:ext cx="285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28575</xdr:colOff>
      <xdr:row>370</xdr:row>
      <xdr:rowOff>110490</xdr:rowOff>
    </xdr:to>
    <xdr:pic>
      <xdr:nvPicPr>
        <xdr:cNvPr id="22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7167720"/>
          <a:ext cx="28575" cy="6968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28575</xdr:colOff>
      <xdr:row>343</xdr:row>
      <xdr:rowOff>9525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7167720"/>
          <a:ext cx="28575" cy="952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0</xdr:col>
      <xdr:colOff>0</xdr:colOff>
      <xdr:row>343</xdr:row>
      <xdr:rowOff>0</xdr:rowOff>
    </xdr:from>
    <xdr:ext cx="28575" cy="9525"/>
    <xdr:pic>
      <xdr:nvPicPr>
        <xdr:cNvPr id="24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7167720"/>
          <a:ext cx="28575" cy="952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343</xdr:row>
      <xdr:rowOff>0</xdr:rowOff>
    </xdr:from>
    <xdr:ext cx="28575" cy="6968490"/>
    <xdr:pic>
      <xdr:nvPicPr>
        <xdr:cNvPr id="25" name="图片 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7167720"/>
          <a:ext cx="28575" cy="696849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0</xdr:col>
      <xdr:colOff>0</xdr:colOff>
      <xdr:row>343</xdr:row>
      <xdr:rowOff>0</xdr:rowOff>
    </xdr:from>
    <xdr:to>
      <xdr:col>0</xdr:col>
      <xdr:colOff>28575</xdr:colOff>
      <xdr:row>343</xdr:row>
      <xdr:rowOff>9525</xdr:rowOff>
    </xdr:to>
    <xdr:pic>
      <xdr:nvPicPr>
        <xdr:cNvPr id="26" name="图片 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7167720"/>
          <a:ext cx="285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28575</xdr:colOff>
      <xdr:row>343</xdr:row>
      <xdr:rowOff>9525</xdr:rowOff>
    </xdr:to>
    <xdr:pic>
      <xdr:nvPicPr>
        <xdr:cNvPr id="27" name="图片 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7167720"/>
          <a:ext cx="285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28575</xdr:colOff>
      <xdr:row>343</xdr:row>
      <xdr:rowOff>9525</xdr:rowOff>
    </xdr:to>
    <xdr:pic>
      <xdr:nvPicPr>
        <xdr:cNvPr id="28" name="图片 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7167720"/>
          <a:ext cx="285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28575</xdr:colOff>
      <xdr:row>343</xdr:row>
      <xdr:rowOff>9525</xdr:rowOff>
    </xdr:to>
    <xdr:pic>
      <xdr:nvPicPr>
        <xdr:cNvPr id="29" name="图片 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7167720"/>
          <a:ext cx="285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28575</xdr:colOff>
      <xdr:row>370</xdr:row>
      <xdr:rowOff>152400</xdr:rowOff>
    </xdr:to>
    <xdr:pic>
      <xdr:nvPicPr>
        <xdr:cNvPr id="3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7167720"/>
          <a:ext cx="28575" cy="7010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28575</xdr:colOff>
      <xdr:row>343</xdr:row>
      <xdr:rowOff>9525</xdr:rowOff>
    </xdr:to>
    <xdr:pic>
      <xdr:nvPicPr>
        <xdr:cNvPr id="3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7167720"/>
          <a:ext cx="28575" cy="952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0</xdr:col>
      <xdr:colOff>0</xdr:colOff>
      <xdr:row>343</xdr:row>
      <xdr:rowOff>0</xdr:rowOff>
    </xdr:from>
    <xdr:ext cx="28575" cy="9525"/>
    <xdr:pic>
      <xdr:nvPicPr>
        <xdr:cNvPr id="32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7167720"/>
          <a:ext cx="28575" cy="952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343</xdr:row>
      <xdr:rowOff>0</xdr:rowOff>
    </xdr:from>
    <xdr:ext cx="28575" cy="7006590"/>
    <xdr:pic>
      <xdr:nvPicPr>
        <xdr:cNvPr id="33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7167720"/>
          <a:ext cx="28575" cy="700659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0</xdr:col>
      <xdr:colOff>0</xdr:colOff>
      <xdr:row>343</xdr:row>
      <xdr:rowOff>0</xdr:rowOff>
    </xdr:from>
    <xdr:to>
      <xdr:col>0</xdr:col>
      <xdr:colOff>28575</xdr:colOff>
      <xdr:row>343</xdr:row>
      <xdr:rowOff>9525</xdr:rowOff>
    </xdr:to>
    <xdr:pic>
      <xdr:nvPicPr>
        <xdr:cNvPr id="34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7167720"/>
          <a:ext cx="285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28575</xdr:colOff>
      <xdr:row>343</xdr:row>
      <xdr:rowOff>9525</xdr:rowOff>
    </xdr:to>
    <xdr:pic>
      <xdr:nvPicPr>
        <xdr:cNvPr id="35" name="图片 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7167720"/>
          <a:ext cx="285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28575</xdr:colOff>
      <xdr:row>343</xdr:row>
      <xdr:rowOff>9525</xdr:rowOff>
    </xdr:to>
    <xdr:pic>
      <xdr:nvPicPr>
        <xdr:cNvPr id="36" name="图片 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7167720"/>
          <a:ext cx="285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28575</xdr:colOff>
      <xdr:row>343</xdr:row>
      <xdr:rowOff>9525</xdr:rowOff>
    </xdr:to>
    <xdr:pic>
      <xdr:nvPicPr>
        <xdr:cNvPr id="37" name="图片 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7167720"/>
          <a:ext cx="285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28575</xdr:colOff>
      <xdr:row>370</xdr:row>
      <xdr:rowOff>110490</xdr:rowOff>
    </xdr:to>
    <xdr:pic>
      <xdr:nvPicPr>
        <xdr:cNvPr id="38" name="图片 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7167720"/>
          <a:ext cx="28575" cy="6968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28575</xdr:colOff>
      <xdr:row>343</xdr:row>
      <xdr:rowOff>9525</xdr:rowOff>
    </xdr:to>
    <xdr:pic>
      <xdr:nvPicPr>
        <xdr:cNvPr id="39" name="图片 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7167720"/>
          <a:ext cx="28575" cy="952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0</xdr:col>
      <xdr:colOff>0</xdr:colOff>
      <xdr:row>343</xdr:row>
      <xdr:rowOff>0</xdr:rowOff>
    </xdr:from>
    <xdr:ext cx="28575" cy="9525"/>
    <xdr:pic>
      <xdr:nvPicPr>
        <xdr:cNvPr id="40" name="图片 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7167720"/>
          <a:ext cx="28575" cy="952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343</xdr:row>
      <xdr:rowOff>0</xdr:rowOff>
    </xdr:from>
    <xdr:ext cx="28575" cy="6968490"/>
    <xdr:pic>
      <xdr:nvPicPr>
        <xdr:cNvPr id="41" name="图片 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7167720"/>
          <a:ext cx="28575" cy="696849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0</xdr:col>
      <xdr:colOff>0</xdr:colOff>
      <xdr:row>343</xdr:row>
      <xdr:rowOff>0</xdr:rowOff>
    </xdr:from>
    <xdr:to>
      <xdr:col>0</xdr:col>
      <xdr:colOff>28575</xdr:colOff>
      <xdr:row>343</xdr:row>
      <xdr:rowOff>9525</xdr:rowOff>
    </xdr:to>
    <xdr:pic>
      <xdr:nvPicPr>
        <xdr:cNvPr id="4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7167720"/>
          <a:ext cx="285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28575</xdr:colOff>
      <xdr:row>343</xdr:row>
      <xdr:rowOff>9525</xdr:rowOff>
    </xdr:to>
    <xdr:pic>
      <xdr:nvPicPr>
        <xdr:cNvPr id="43" name="图片 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7167720"/>
          <a:ext cx="285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28575</xdr:colOff>
      <xdr:row>343</xdr:row>
      <xdr:rowOff>9525</xdr:rowOff>
    </xdr:to>
    <xdr:pic>
      <xdr:nvPicPr>
        <xdr:cNvPr id="44" name="图片 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7167720"/>
          <a:ext cx="285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28575</xdr:colOff>
      <xdr:row>343</xdr:row>
      <xdr:rowOff>9525</xdr:rowOff>
    </xdr:to>
    <xdr:pic>
      <xdr:nvPicPr>
        <xdr:cNvPr id="45" name="图片 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7167720"/>
          <a:ext cx="285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28575</xdr:colOff>
      <xdr:row>370</xdr:row>
      <xdr:rowOff>110490</xdr:rowOff>
    </xdr:to>
    <xdr:pic>
      <xdr:nvPicPr>
        <xdr:cNvPr id="46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7167720"/>
          <a:ext cx="28575" cy="6968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28575</xdr:colOff>
      <xdr:row>343</xdr:row>
      <xdr:rowOff>9525</xdr:rowOff>
    </xdr:to>
    <xdr:pic>
      <xdr:nvPicPr>
        <xdr:cNvPr id="47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7167720"/>
          <a:ext cx="28575" cy="952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0</xdr:col>
      <xdr:colOff>0</xdr:colOff>
      <xdr:row>343</xdr:row>
      <xdr:rowOff>0</xdr:rowOff>
    </xdr:from>
    <xdr:ext cx="28575" cy="9525"/>
    <xdr:pic>
      <xdr:nvPicPr>
        <xdr:cNvPr id="48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7167720"/>
          <a:ext cx="28575" cy="952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343</xdr:row>
      <xdr:rowOff>0</xdr:rowOff>
    </xdr:from>
    <xdr:ext cx="28575" cy="6968490"/>
    <xdr:pic>
      <xdr:nvPicPr>
        <xdr:cNvPr id="49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7167720"/>
          <a:ext cx="28575" cy="696849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0</xdr:col>
      <xdr:colOff>0</xdr:colOff>
      <xdr:row>343</xdr:row>
      <xdr:rowOff>0</xdr:rowOff>
    </xdr:from>
    <xdr:to>
      <xdr:col>0</xdr:col>
      <xdr:colOff>28575</xdr:colOff>
      <xdr:row>343</xdr:row>
      <xdr:rowOff>9525</xdr:rowOff>
    </xdr:to>
    <xdr:pic>
      <xdr:nvPicPr>
        <xdr:cNvPr id="5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7167720"/>
          <a:ext cx="285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28575</xdr:colOff>
      <xdr:row>343</xdr:row>
      <xdr:rowOff>9525</xdr:rowOff>
    </xdr:to>
    <xdr:pic>
      <xdr:nvPicPr>
        <xdr:cNvPr id="51" name="图片 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7167720"/>
          <a:ext cx="285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28575</xdr:colOff>
      <xdr:row>343</xdr:row>
      <xdr:rowOff>9525</xdr:rowOff>
    </xdr:to>
    <xdr:pic>
      <xdr:nvPicPr>
        <xdr:cNvPr id="52" name="图片 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7167720"/>
          <a:ext cx="285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28575</xdr:colOff>
      <xdr:row>343</xdr:row>
      <xdr:rowOff>9525</xdr:rowOff>
    </xdr:to>
    <xdr:pic>
      <xdr:nvPicPr>
        <xdr:cNvPr id="53" name="图片 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7167720"/>
          <a:ext cx="285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28575</xdr:colOff>
      <xdr:row>370</xdr:row>
      <xdr:rowOff>110490</xdr:rowOff>
    </xdr:to>
    <xdr:pic>
      <xdr:nvPicPr>
        <xdr:cNvPr id="54" name="图片 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7167720"/>
          <a:ext cx="28575" cy="6968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28575</xdr:colOff>
      <xdr:row>343</xdr:row>
      <xdr:rowOff>9525</xdr:rowOff>
    </xdr:to>
    <xdr:pic>
      <xdr:nvPicPr>
        <xdr:cNvPr id="55" name="图片 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7167720"/>
          <a:ext cx="28575" cy="952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0</xdr:col>
      <xdr:colOff>0</xdr:colOff>
      <xdr:row>343</xdr:row>
      <xdr:rowOff>0</xdr:rowOff>
    </xdr:from>
    <xdr:ext cx="28575" cy="9525"/>
    <xdr:pic>
      <xdr:nvPicPr>
        <xdr:cNvPr id="56" name="图片 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7167720"/>
          <a:ext cx="28575" cy="952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343</xdr:row>
      <xdr:rowOff>0</xdr:rowOff>
    </xdr:from>
    <xdr:ext cx="28575" cy="6968490"/>
    <xdr:pic>
      <xdr:nvPicPr>
        <xdr:cNvPr id="57" name="图片 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7167720"/>
          <a:ext cx="28575" cy="696849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0</xdr:col>
      <xdr:colOff>0</xdr:colOff>
      <xdr:row>343</xdr:row>
      <xdr:rowOff>0</xdr:rowOff>
    </xdr:from>
    <xdr:to>
      <xdr:col>0</xdr:col>
      <xdr:colOff>28575</xdr:colOff>
      <xdr:row>370</xdr:row>
      <xdr:rowOff>110490</xdr:rowOff>
    </xdr:to>
    <xdr:pic>
      <xdr:nvPicPr>
        <xdr:cNvPr id="58" name="图片 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7167720"/>
          <a:ext cx="28575" cy="696849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0</xdr:col>
      <xdr:colOff>0</xdr:colOff>
      <xdr:row>343</xdr:row>
      <xdr:rowOff>0</xdr:rowOff>
    </xdr:from>
    <xdr:ext cx="28575" cy="6968490"/>
    <xdr:pic>
      <xdr:nvPicPr>
        <xdr:cNvPr id="59" name="图片 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7167720"/>
          <a:ext cx="28575" cy="696849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1</xdr:col>
      <xdr:colOff>0</xdr:colOff>
      <xdr:row>343</xdr:row>
      <xdr:rowOff>0</xdr:rowOff>
    </xdr:from>
    <xdr:to>
      <xdr:col>1</xdr:col>
      <xdr:colOff>28575</xdr:colOff>
      <xdr:row>343</xdr:row>
      <xdr:rowOff>9525</xdr:rowOff>
    </xdr:to>
    <xdr:pic>
      <xdr:nvPicPr>
        <xdr:cNvPr id="60" name="图片 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" y="87167720"/>
          <a:ext cx="285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343</xdr:row>
      <xdr:rowOff>0</xdr:rowOff>
    </xdr:from>
    <xdr:to>
      <xdr:col>1</xdr:col>
      <xdr:colOff>28575</xdr:colOff>
      <xdr:row>343</xdr:row>
      <xdr:rowOff>9525</xdr:rowOff>
    </xdr:to>
    <xdr:pic>
      <xdr:nvPicPr>
        <xdr:cNvPr id="61" name="图片 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" y="87167720"/>
          <a:ext cx="285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343</xdr:row>
      <xdr:rowOff>0</xdr:rowOff>
    </xdr:from>
    <xdr:to>
      <xdr:col>1</xdr:col>
      <xdr:colOff>28575</xdr:colOff>
      <xdr:row>343</xdr:row>
      <xdr:rowOff>9525</xdr:rowOff>
    </xdr:to>
    <xdr:pic>
      <xdr:nvPicPr>
        <xdr:cNvPr id="62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" y="87167720"/>
          <a:ext cx="285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493</xdr:row>
      <xdr:rowOff>0</xdr:rowOff>
    </xdr:from>
    <xdr:to>
      <xdr:col>1</xdr:col>
      <xdr:colOff>28575</xdr:colOff>
      <xdr:row>493</xdr:row>
      <xdr:rowOff>9525</xdr:rowOff>
    </xdr:to>
    <xdr:pic>
      <xdr:nvPicPr>
        <xdr:cNvPr id="63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" y="125267720"/>
          <a:ext cx="285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493</xdr:row>
      <xdr:rowOff>0</xdr:rowOff>
    </xdr:from>
    <xdr:to>
      <xdr:col>1</xdr:col>
      <xdr:colOff>28575</xdr:colOff>
      <xdr:row>493</xdr:row>
      <xdr:rowOff>9525</xdr:rowOff>
    </xdr:to>
    <xdr:pic>
      <xdr:nvPicPr>
        <xdr:cNvPr id="64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" y="125267720"/>
          <a:ext cx="285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493</xdr:row>
      <xdr:rowOff>0</xdr:rowOff>
    </xdr:from>
    <xdr:to>
      <xdr:col>1</xdr:col>
      <xdr:colOff>28575</xdr:colOff>
      <xdr:row>493</xdr:row>
      <xdr:rowOff>9525</xdr:rowOff>
    </xdr:to>
    <xdr:pic>
      <xdr:nvPicPr>
        <xdr:cNvPr id="65" name="图片 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" y="125267720"/>
          <a:ext cx="285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493</xdr:row>
      <xdr:rowOff>0</xdr:rowOff>
    </xdr:from>
    <xdr:to>
      <xdr:col>1</xdr:col>
      <xdr:colOff>28575</xdr:colOff>
      <xdr:row>493</xdr:row>
      <xdr:rowOff>9525</xdr:rowOff>
    </xdr:to>
    <xdr:pic>
      <xdr:nvPicPr>
        <xdr:cNvPr id="66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" y="125267720"/>
          <a:ext cx="285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493</xdr:row>
      <xdr:rowOff>0</xdr:rowOff>
    </xdr:from>
    <xdr:to>
      <xdr:col>1</xdr:col>
      <xdr:colOff>28575</xdr:colOff>
      <xdr:row>520</xdr:row>
      <xdr:rowOff>110490</xdr:rowOff>
    </xdr:to>
    <xdr:pic>
      <xdr:nvPicPr>
        <xdr:cNvPr id="67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" y="125267720"/>
          <a:ext cx="28575" cy="6968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493</xdr:row>
      <xdr:rowOff>0</xdr:rowOff>
    </xdr:from>
    <xdr:to>
      <xdr:col>1</xdr:col>
      <xdr:colOff>28575</xdr:colOff>
      <xdr:row>493</xdr:row>
      <xdr:rowOff>9525</xdr:rowOff>
    </xdr:to>
    <xdr:pic>
      <xdr:nvPicPr>
        <xdr:cNvPr id="68" name="图片 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" y="125267720"/>
          <a:ext cx="28575" cy="952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1</xdr:col>
      <xdr:colOff>0</xdr:colOff>
      <xdr:row>493</xdr:row>
      <xdr:rowOff>0</xdr:rowOff>
    </xdr:from>
    <xdr:ext cx="28575" cy="9525"/>
    <xdr:pic>
      <xdr:nvPicPr>
        <xdr:cNvPr id="69" name="图片 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" y="125267720"/>
          <a:ext cx="28575" cy="952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</xdr:col>
      <xdr:colOff>0</xdr:colOff>
      <xdr:row>493</xdr:row>
      <xdr:rowOff>0</xdr:rowOff>
    </xdr:from>
    <xdr:ext cx="28575" cy="6968490"/>
    <xdr:pic>
      <xdr:nvPicPr>
        <xdr:cNvPr id="70" name="图片 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" y="125267720"/>
          <a:ext cx="28575" cy="696849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1</xdr:col>
      <xdr:colOff>0</xdr:colOff>
      <xdr:row>571</xdr:row>
      <xdr:rowOff>0</xdr:rowOff>
    </xdr:from>
    <xdr:to>
      <xdr:col>1</xdr:col>
      <xdr:colOff>28575</xdr:colOff>
      <xdr:row>571</xdr:row>
      <xdr:rowOff>9525</xdr:rowOff>
    </xdr:to>
    <xdr:pic>
      <xdr:nvPicPr>
        <xdr:cNvPr id="71" name="图片 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" y="145079720"/>
          <a:ext cx="285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571</xdr:row>
      <xdr:rowOff>0</xdr:rowOff>
    </xdr:from>
    <xdr:to>
      <xdr:col>1</xdr:col>
      <xdr:colOff>28575</xdr:colOff>
      <xdr:row>571</xdr:row>
      <xdr:rowOff>9525</xdr:rowOff>
    </xdr:to>
    <xdr:pic>
      <xdr:nvPicPr>
        <xdr:cNvPr id="72" name="图片 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" y="145079720"/>
          <a:ext cx="285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571</xdr:row>
      <xdr:rowOff>0</xdr:rowOff>
    </xdr:from>
    <xdr:to>
      <xdr:col>1</xdr:col>
      <xdr:colOff>28575</xdr:colOff>
      <xdr:row>571</xdr:row>
      <xdr:rowOff>9525</xdr:rowOff>
    </xdr:to>
    <xdr:pic>
      <xdr:nvPicPr>
        <xdr:cNvPr id="73" name="图片 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" y="145079720"/>
          <a:ext cx="285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571</xdr:row>
      <xdr:rowOff>0</xdr:rowOff>
    </xdr:from>
    <xdr:to>
      <xdr:col>1</xdr:col>
      <xdr:colOff>28575</xdr:colOff>
      <xdr:row>571</xdr:row>
      <xdr:rowOff>9525</xdr:rowOff>
    </xdr:to>
    <xdr:pic>
      <xdr:nvPicPr>
        <xdr:cNvPr id="74" name="图片 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" y="145079720"/>
          <a:ext cx="285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571</xdr:row>
      <xdr:rowOff>0</xdr:rowOff>
    </xdr:from>
    <xdr:to>
      <xdr:col>1</xdr:col>
      <xdr:colOff>28575</xdr:colOff>
      <xdr:row>598</xdr:row>
      <xdr:rowOff>152400</xdr:rowOff>
    </xdr:to>
    <xdr:pic>
      <xdr:nvPicPr>
        <xdr:cNvPr id="75" name="图片 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" y="145079720"/>
          <a:ext cx="28575" cy="7010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571</xdr:row>
      <xdr:rowOff>0</xdr:rowOff>
    </xdr:from>
    <xdr:to>
      <xdr:col>1</xdr:col>
      <xdr:colOff>28575</xdr:colOff>
      <xdr:row>571</xdr:row>
      <xdr:rowOff>9525</xdr:rowOff>
    </xdr:to>
    <xdr:pic>
      <xdr:nvPicPr>
        <xdr:cNvPr id="76" name="图片 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" y="145079720"/>
          <a:ext cx="28575" cy="952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1</xdr:col>
      <xdr:colOff>0</xdr:colOff>
      <xdr:row>571</xdr:row>
      <xdr:rowOff>0</xdr:rowOff>
    </xdr:from>
    <xdr:ext cx="28575" cy="9525"/>
    <xdr:pic>
      <xdr:nvPicPr>
        <xdr:cNvPr id="77" name="图片 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" y="145079720"/>
          <a:ext cx="28575" cy="952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</xdr:col>
      <xdr:colOff>0</xdr:colOff>
      <xdr:row>571</xdr:row>
      <xdr:rowOff>0</xdr:rowOff>
    </xdr:from>
    <xdr:ext cx="28575" cy="7006590"/>
    <xdr:pic>
      <xdr:nvPicPr>
        <xdr:cNvPr id="78" name="图片 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" y="145079720"/>
          <a:ext cx="28575" cy="700659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1</xdr:col>
      <xdr:colOff>0</xdr:colOff>
      <xdr:row>571</xdr:row>
      <xdr:rowOff>0</xdr:rowOff>
    </xdr:from>
    <xdr:to>
      <xdr:col>1</xdr:col>
      <xdr:colOff>28575</xdr:colOff>
      <xdr:row>571</xdr:row>
      <xdr:rowOff>9525</xdr:rowOff>
    </xdr:to>
    <xdr:pic>
      <xdr:nvPicPr>
        <xdr:cNvPr id="79" name="图片 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" y="145079720"/>
          <a:ext cx="285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571</xdr:row>
      <xdr:rowOff>0</xdr:rowOff>
    </xdr:from>
    <xdr:to>
      <xdr:col>1</xdr:col>
      <xdr:colOff>28575</xdr:colOff>
      <xdr:row>571</xdr:row>
      <xdr:rowOff>9525</xdr:rowOff>
    </xdr:to>
    <xdr:pic>
      <xdr:nvPicPr>
        <xdr:cNvPr id="80" name="图片 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" y="145079720"/>
          <a:ext cx="285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571</xdr:row>
      <xdr:rowOff>0</xdr:rowOff>
    </xdr:from>
    <xdr:to>
      <xdr:col>1</xdr:col>
      <xdr:colOff>28575</xdr:colOff>
      <xdr:row>571</xdr:row>
      <xdr:rowOff>9525</xdr:rowOff>
    </xdr:to>
    <xdr:pic>
      <xdr:nvPicPr>
        <xdr:cNvPr id="81" name="图片 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" y="145079720"/>
          <a:ext cx="285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571</xdr:row>
      <xdr:rowOff>0</xdr:rowOff>
    </xdr:from>
    <xdr:to>
      <xdr:col>1</xdr:col>
      <xdr:colOff>28575</xdr:colOff>
      <xdr:row>571</xdr:row>
      <xdr:rowOff>9525</xdr:rowOff>
    </xdr:to>
    <xdr:pic>
      <xdr:nvPicPr>
        <xdr:cNvPr id="82" name="图片 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" y="145079720"/>
          <a:ext cx="285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571</xdr:row>
      <xdr:rowOff>0</xdr:rowOff>
    </xdr:from>
    <xdr:to>
      <xdr:col>1</xdr:col>
      <xdr:colOff>28575</xdr:colOff>
      <xdr:row>571</xdr:row>
      <xdr:rowOff>9525</xdr:rowOff>
    </xdr:to>
    <xdr:pic>
      <xdr:nvPicPr>
        <xdr:cNvPr id="83" name="图片 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" y="145079720"/>
          <a:ext cx="28575" cy="952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1</xdr:col>
      <xdr:colOff>0</xdr:colOff>
      <xdr:row>571</xdr:row>
      <xdr:rowOff>0</xdr:rowOff>
    </xdr:from>
    <xdr:ext cx="28575" cy="9525"/>
    <xdr:pic>
      <xdr:nvPicPr>
        <xdr:cNvPr id="84" name="图片 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" y="145079720"/>
          <a:ext cx="28575" cy="9525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1</xdr:col>
      <xdr:colOff>0</xdr:colOff>
      <xdr:row>545</xdr:row>
      <xdr:rowOff>0</xdr:rowOff>
    </xdr:from>
    <xdr:to>
      <xdr:col>1</xdr:col>
      <xdr:colOff>28575</xdr:colOff>
      <xdr:row>545</xdr:row>
      <xdr:rowOff>9525</xdr:rowOff>
    </xdr:to>
    <xdr:pic>
      <xdr:nvPicPr>
        <xdr:cNvPr id="85" name="图片 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" y="138475720"/>
          <a:ext cx="285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545</xdr:row>
      <xdr:rowOff>0</xdr:rowOff>
    </xdr:from>
    <xdr:to>
      <xdr:col>1</xdr:col>
      <xdr:colOff>28575</xdr:colOff>
      <xdr:row>545</xdr:row>
      <xdr:rowOff>9525</xdr:rowOff>
    </xdr:to>
    <xdr:pic>
      <xdr:nvPicPr>
        <xdr:cNvPr id="86" name="图片 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" y="138475720"/>
          <a:ext cx="285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545</xdr:row>
      <xdr:rowOff>0</xdr:rowOff>
    </xdr:from>
    <xdr:to>
      <xdr:col>1</xdr:col>
      <xdr:colOff>28575</xdr:colOff>
      <xdr:row>545</xdr:row>
      <xdr:rowOff>9525</xdr:rowOff>
    </xdr:to>
    <xdr:pic>
      <xdr:nvPicPr>
        <xdr:cNvPr id="87" name="图片 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" y="138475720"/>
          <a:ext cx="285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545</xdr:row>
      <xdr:rowOff>0</xdr:rowOff>
    </xdr:from>
    <xdr:to>
      <xdr:col>1</xdr:col>
      <xdr:colOff>28575</xdr:colOff>
      <xdr:row>545</xdr:row>
      <xdr:rowOff>9525</xdr:rowOff>
    </xdr:to>
    <xdr:pic>
      <xdr:nvPicPr>
        <xdr:cNvPr id="88" name="图片 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" y="138475720"/>
          <a:ext cx="285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545</xdr:row>
      <xdr:rowOff>0</xdr:rowOff>
    </xdr:from>
    <xdr:to>
      <xdr:col>1</xdr:col>
      <xdr:colOff>28575</xdr:colOff>
      <xdr:row>572</xdr:row>
      <xdr:rowOff>110490</xdr:rowOff>
    </xdr:to>
    <xdr:pic>
      <xdr:nvPicPr>
        <xdr:cNvPr id="89" name="图片 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" y="138475720"/>
          <a:ext cx="28575" cy="6968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545</xdr:row>
      <xdr:rowOff>0</xdr:rowOff>
    </xdr:from>
    <xdr:to>
      <xdr:col>1</xdr:col>
      <xdr:colOff>28575</xdr:colOff>
      <xdr:row>545</xdr:row>
      <xdr:rowOff>9525</xdr:rowOff>
    </xdr:to>
    <xdr:pic>
      <xdr:nvPicPr>
        <xdr:cNvPr id="90" name="图片 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" y="138475720"/>
          <a:ext cx="28575" cy="952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1</xdr:col>
      <xdr:colOff>0</xdr:colOff>
      <xdr:row>545</xdr:row>
      <xdr:rowOff>0</xdr:rowOff>
    </xdr:from>
    <xdr:ext cx="28575" cy="9525"/>
    <xdr:pic>
      <xdr:nvPicPr>
        <xdr:cNvPr id="91" name="图片 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" y="138475720"/>
          <a:ext cx="28575" cy="952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</xdr:col>
      <xdr:colOff>0</xdr:colOff>
      <xdr:row>545</xdr:row>
      <xdr:rowOff>0</xdr:rowOff>
    </xdr:from>
    <xdr:ext cx="28575" cy="6968490"/>
    <xdr:pic>
      <xdr:nvPicPr>
        <xdr:cNvPr id="92" name="图片 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" y="138475720"/>
          <a:ext cx="28575" cy="696849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1</xdr:col>
      <xdr:colOff>0</xdr:colOff>
      <xdr:row>519</xdr:row>
      <xdr:rowOff>0</xdr:rowOff>
    </xdr:from>
    <xdr:to>
      <xdr:col>1</xdr:col>
      <xdr:colOff>28575</xdr:colOff>
      <xdr:row>519</xdr:row>
      <xdr:rowOff>9525</xdr:rowOff>
    </xdr:to>
    <xdr:pic>
      <xdr:nvPicPr>
        <xdr:cNvPr id="93" name="图片 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" y="131871720"/>
          <a:ext cx="285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28575</xdr:colOff>
      <xdr:row>519</xdr:row>
      <xdr:rowOff>9525</xdr:rowOff>
    </xdr:to>
    <xdr:pic>
      <xdr:nvPicPr>
        <xdr:cNvPr id="94" name="图片 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" y="131871720"/>
          <a:ext cx="285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28575</xdr:colOff>
      <xdr:row>519</xdr:row>
      <xdr:rowOff>9525</xdr:rowOff>
    </xdr:to>
    <xdr:pic>
      <xdr:nvPicPr>
        <xdr:cNvPr id="95" name="图片 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" y="131871720"/>
          <a:ext cx="285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28575</xdr:colOff>
      <xdr:row>519</xdr:row>
      <xdr:rowOff>9525</xdr:rowOff>
    </xdr:to>
    <xdr:pic>
      <xdr:nvPicPr>
        <xdr:cNvPr id="96" name="图片 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" y="131871720"/>
          <a:ext cx="285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28575</xdr:colOff>
      <xdr:row>546</xdr:row>
      <xdr:rowOff>110490</xdr:rowOff>
    </xdr:to>
    <xdr:pic>
      <xdr:nvPicPr>
        <xdr:cNvPr id="97" name="图片 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" y="131871720"/>
          <a:ext cx="28575" cy="6968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28575</xdr:colOff>
      <xdr:row>519</xdr:row>
      <xdr:rowOff>9525</xdr:rowOff>
    </xdr:to>
    <xdr:pic>
      <xdr:nvPicPr>
        <xdr:cNvPr id="98" name="图片 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" y="131871720"/>
          <a:ext cx="28575" cy="952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1</xdr:col>
      <xdr:colOff>0</xdr:colOff>
      <xdr:row>519</xdr:row>
      <xdr:rowOff>0</xdr:rowOff>
    </xdr:from>
    <xdr:ext cx="28575" cy="9525"/>
    <xdr:pic>
      <xdr:nvPicPr>
        <xdr:cNvPr id="99" name="图片 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" y="131871720"/>
          <a:ext cx="28575" cy="952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</xdr:col>
      <xdr:colOff>0</xdr:colOff>
      <xdr:row>519</xdr:row>
      <xdr:rowOff>0</xdr:rowOff>
    </xdr:from>
    <xdr:ext cx="28575" cy="6968490"/>
    <xdr:pic>
      <xdr:nvPicPr>
        <xdr:cNvPr id="100" name="图片 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" y="131871720"/>
          <a:ext cx="28575" cy="696849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1</xdr:col>
      <xdr:colOff>0</xdr:colOff>
      <xdr:row>493</xdr:row>
      <xdr:rowOff>0</xdr:rowOff>
    </xdr:from>
    <xdr:to>
      <xdr:col>1</xdr:col>
      <xdr:colOff>28575</xdr:colOff>
      <xdr:row>520</xdr:row>
      <xdr:rowOff>110490</xdr:rowOff>
    </xdr:to>
    <xdr:pic>
      <xdr:nvPicPr>
        <xdr:cNvPr id="101" name="图片 1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" y="125267720"/>
          <a:ext cx="28575" cy="696849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12</xdr:col>
      <xdr:colOff>0</xdr:colOff>
      <xdr:row>493</xdr:row>
      <xdr:rowOff>15240</xdr:rowOff>
    </xdr:from>
    <xdr:ext cx="28575" cy="6968490"/>
    <xdr:pic>
      <xdr:nvPicPr>
        <xdr:cNvPr id="102" name="图片 1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2700" y="125282960"/>
          <a:ext cx="28575" cy="696849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0</xdr:col>
      <xdr:colOff>0</xdr:colOff>
      <xdr:row>493</xdr:row>
      <xdr:rowOff>0</xdr:rowOff>
    </xdr:from>
    <xdr:to>
      <xdr:col>0</xdr:col>
      <xdr:colOff>28575</xdr:colOff>
      <xdr:row>493</xdr:row>
      <xdr:rowOff>9525</xdr:rowOff>
    </xdr:to>
    <xdr:pic>
      <xdr:nvPicPr>
        <xdr:cNvPr id="103" name="图片 1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5267720"/>
          <a:ext cx="285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493</xdr:row>
      <xdr:rowOff>0</xdr:rowOff>
    </xdr:from>
    <xdr:to>
      <xdr:col>0</xdr:col>
      <xdr:colOff>28575</xdr:colOff>
      <xdr:row>493</xdr:row>
      <xdr:rowOff>9525</xdr:rowOff>
    </xdr:to>
    <xdr:pic>
      <xdr:nvPicPr>
        <xdr:cNvPr id="104" name="图片 1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5267720"/>
          <a:ext cx="285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493</xdr:row>
      <xdr:rowOff>0</xdr:rowOff>
    </xdr:from>
    <xdr:to>
      <xdr:col>0</xdr:col>
      <xdr:colOff>28575</xdr:colOff>
      <xdr:row>493</xdr:row>
      <xdr:rowOff>9525</xdr:rowOff>
    </xdr:to>
    <xdr:pic>
      <xdr:nvPicPr>
        <xdr:cNvPr id="105" name="图片 1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5267720"/>
          <a:ext cx="285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493</xdr:row>
      <xdr:rowOff>0</xdr:rowOff>
    </xdr:from>
    <xdr:to>
      <xdr:col>0</xdr:col>
      <xdr:colOff>28575</xdr:colOff>
      <xdr:row>493</xdr:row>
      <xdr:rowOff>9525</xdr:rowOff>
    </xdr:to>
    <xdr:pic>
      <xdr:nvPicPr>
        <xdr:cNvPr id="106" name="图片 1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5267720"/>
          <a:ext cx="285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493</xdr:row>
      <xdr:rowOff>0</xdr:rowOff>
    </xdr:from>
    <xdr:to>
      <xdr:col>0</xdr:col>
      <xdr:colOff>28575</xdr:colOff>
      <xdr:row>520</xdr:row>
      <xdr:rowOff>110490</xdr:rowOff>
    </xdr:to>
    <xdr:pic>
      <xdr:nvPicPr>
        <xdr:cNvPr id="107" name="图片 1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5267720"/>
          <a:ext cx="28575" cy="6968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493</xdr:row>
      <xdr:rowOff>0</xdr:rowOff>
    </xdr:from>
    <xdr:to>
      <xdr:col>0</xdr:col>
      <xdr:colOff>28575</xdr:colOff>
      <xdr:row>493</xdr:row>
      <xdr:rowOff>9525</xdr:rowOff>
    </xdr:to>
    <xdr:pic>
      <xdr:nvPicPr>
        <xdr:cNvPr id="108" name="图片 1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5267720"/>
          <a:ext cx="28575" cy="952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0</xdr:col>
      <xdr:colOff>0</xdr:colOff>
      <xdr:row>493</xdr:row>
      <xdr:rowOff>0</xdr:rowOff>
    </xdr:from>
    <xdr:ext cx="28575" cy="9525"/>
    <xdr:pic>
      <xdr:nvPicPr>
        <xdr:cNvPr id="109" name="图片 1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5267720"/>
          <a:ext cx="28575" cy="952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493</xdr:row>
      <xdr:rowOff>0</xdr:rowOff>
    </xdr:from>
    <xdr:ext cx="28575" cy="6968490"/>
    <xdr:pic>
      <xdr:nvPicPr>
        <xdr:cNvPr id="110" name="图片 1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5267720"/>
          <a:ext cx="28575" cy="696849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0</xdr:col>
      <xdr:colOff>0</xdr:colOff>
      <xdr:row>571</xdr:row>
      <xdr:rowOff>0</xdr:rowOff>
    </xdr:from>
    <xdr:to>
      <xdr:col>0</xdr:col>
      <xdr:colOff>28575</xdr:colOff>
      <xdr:row>571</xdr:row>
      <xdr:rowOff>9525</xdr:rowOff>
    </xdr:to>
    <xdr:pic>
      <xdr:nvPicPr>
        <xdr:cNvPr id="111" name="图片 1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5079720"/>
          <a:ext cx="285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571</xdr:row>
      <xdr:rowOff>0</xdr:rowOff>
    </xdr:from>
    <xdr:to>
      <xdr:col>0</xdr:col>
      <xdr:colOff>28575</xdr:colOff>
      <xdr:row>571</xdr:row>
      <xdr:rowOff>9525</xdr:rowOff>
    </xdr:to>
    <xdr:pic>
      <xdr:nvPicPr>
        <xdr:cNvPr id="112" name="图片 1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5079720"/>
          <a:ext cx="285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571</xdr:row>
      <xdr:rowOff>0</xdr:rowOff>
    </xdr:from>
    <xdr:to>
      <xdr:col>0</xdr:col>
      <xdr:colOff>28575</xdr:colOff>
      <xdr:row>571</xdr:row>
      <xdr:rowOff>9525</xdr:rowOff>
    </xdr:to>
    <xdr:pic>
      <xdr:nvPicPr>
        <xdr:cNvPr id="113" name="图片 1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5079720"/>
          <a:ext cx="285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571</xdr:row>
      <xdr:rowOff>0</xdr:rowOff>
    </xdr:from>
    <xdr:to>
      <xdr:col>0</xdr:col>
      <xdr:colOff>28575</xdr:colOff>
      <xdr:row>571</xdr:row>
      <xdr:rowOff>9525</xdr:rowOff>
    </xdr:to>
    <xdr:pic>
      <xdr:nvPicPr>
        <xdr:cNvPr id="114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5079720"/>
          <a:ext cx="285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571</xdr:row>
      <xdr:rowOff>0</xdr:rowOff>
    </xdr:from>
    <xdr:to>
      <xdr:col>0</xdr:col>
      <xdr:colOff>28575</xdr:colOff>
      <xdr:row>598</xdr:row>
      <xdr:rowOff>152400</xdr:rowOff>
    </xdr:to>
    <xdr:pic>
      <xdr:nvPicPr>
        <xdr:cNvPr id="115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5079720"/>
          <a:ext cx="28575" cy="7010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571</xdr:row>
      <xdr:rowOff>0</xdr:rowOff>
    </xdr:from>
    <xdr:to>
      <xdr:col>0</xdr:col>
      <xdr:colOff>28575</xdr:colOff>
      <xdr:row>571</xdr:row>
      <xdr:rowOff>9525</xdr:rowOff>
    </xdr:to>
    <xdr:pic>
      <xdr:nvPicPr>
        <xdr:cNvPr id="116" name="图片 1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5079720"/>
          <a:ext cx="28575" cy="952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0</xdr:col>
      <xdr:colOff>0</xdr:colOff>
      <xdr:row>571</xdr:row>
      <xdr:rowOff>0</xdr:rowOff>
    </xdr:from>
    <xdr:ext cx="28575" cy="9525"/>
    <xdr:pic>
      <xdr:nvPicPr>
        <xdr:cNvPr id="117" name="图片 1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5079720"/>
          <a:ext cx="28575" cy="952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571</xdr:row>
      <xdr:rowOff>0</xdr:rowOff>
    </xdr:from>
    <xdr:ext cx="28575" cy="7006590"/>
    <xdr:pic>
      <xdr:nvPicPr>
        <xdr:cNvPr id="118" name="图片 1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5079720"/>
          <a:ext cx="28575" cy="700659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0</xdr:col>
      <xdr:colOff>0</xdr:colOff>
      <xdr:row>571</xdr:row>
      <xdr:rowOff>0</xdr:rowOff>
    </xdr:from>
    <xdr:to>
      <xdr:col>0</xdr:col>
      <xdr:colOff>28575</xdr:colOff>
      <xdr:row>571</xdr:row>
      <xdr:rowOff>9525</xdr:rowOff>
    </xdr:to>
    <xdr:pic>
      <xdr:nvPicPr>
        <xdr:cNvPr id="119" name="图片 1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5079720"/>
          <a:ext cx="285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571</xdr:row>
      <xdr:rowOff>0</xdr:rowOff>
    </xdr:from>
    <xdr:to>
      <xdr:col>0</xdr:col>
      <xdr:colOff>28575</xdr:colOff>
      <xdr:row>571</xdr:row>
      <xdr:rowOff>9525</xdr:rowOff>
    </xdr:to>
    <xdr:pic>
      <xdr:nvPicPr>
        <xdr:cNvPr id="120" name="图片 1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5079720"/>
          <a:ext cx="285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571</xdr:row>
      <xdr:rowOff>0</xdr:rowOff>
    </xdr:from>
    <xdr:to>
      <xdr:col>0</xdr:col>
      <xdr:colOff>28575</xdr:colOff>
      <xdr:row>571</xdr:row>
      <xdr:rowOff>9525</xdr:rowOff>
    </xdr:to>
    <xdr:pic>
      <xdr:nvPicPr>
        <xdr:cNvPr id="121" name="图片 1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5079720"/>
          <a:ext cx="285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571</xdr:row>
      <xdr:rowOff>0</xdr:rowOff>
    </xdr:from>
    <xdr:to>
      <xdr:col>0</xdr:col>
      <xdr:colOff>28575</xdr:colOff>
      <xdr:row>571</xdr:row>
      <xdr:rowOff>9525</xdr:rowOff>
    </xdr:to>
    <xdr:pic>
      <xdr:nvPicPr>
        <xdr:cNvPr id="122" name="图片 1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5079720"/>
          <a:ext cx="285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571</xdr:row>
      <xdr:rowOff>0</xdr:rowOff>
    </xdr:from>
    <xdr:to>
      <xdr:col>0</xdr:col>
      <xdr:colOff>28575</xdr:colOff>
      <xdr:row>598</xdr:row>
      <xdr:rowOff>110490</xdr:rowOff>
    </xdr:to>
    <xdr:pic>
      <xdr:nvPicPr>
        <xdr:cNvPr id="123" name="图片 1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5079720"/>
          <a:ext cx="28575" cy="6968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571</xdr:row>
      <xdr:rowOff>0</xdr:rowOff>
    </xdr:from>
    <xdr:to>
      <xdr:col>0</xdr:col>
      <xdr:colOff>28575</xdr:colOff>
      <xdr:row>571</xdr:row>
      <xdr:rowOff>9525</xdr:rowOff>
    </xdr:to>
    <xdr:pic>
      <xdr:nvPicPr>
        <xdr:cNvPr id="124" name="图片 1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5079720"/>
          <a:ext cx="28575" cy="952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0</xdr:col>
      <xdr:colOff>0</xdr:colOff>
      <xdr:row>571</xdr:row>
      <xdr:rowOff>0</xdr:rowOff>
    </xdr:from>
    <xdr:ext cx="28575" cy="9525"/>
    <xdr:pic>
      <xdr:nvPicPr>
        <xdr:cNvPr id="125" name="图片 1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5079720"/>
          <a:ext cx="28575" cy="952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571</xdr:row>
      <xdr:rowOff>0</xdr:rowOff>
    </xdr:from>
    <xdr:ext cx="28575" cy="6968490"/>
    <xdr:pic>
      <xdr:nvPicPr>
        <xdr:cNvPr id="126" name="图片 1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5079720"/>
          <a:ext cx="28575" cy="696849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0</xdr:col>
      <xdr:colOff>0</xdr:colOff>
      <xdr:row>545</xdr:row>
      <xdr:rowOff>0</xdr:rowOff>
    </xdr:from>
    <xdr:to>
      <xdr:col>0</xdr:col>
      <xdr:colOff>28575</xdr:colOff>
      <xdr:row>545</xdr:row>
      <xdr:rowOff>9525</xdr:rowOff>
    </xdr:to>
    <xdr:pic>
      <xdr:nvPicPr>
        <xdr:cNvPr id="127" name="图片 1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8475720"/>
          <a:ext cx="285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545</xdr:row>
      <xdr:rowOff>0</xdr:rowOff>
    </xdr:from>
    <xdr:to>
      <xdr:col>0</xdr:col>
      <xdr:colOff>28575</xdr:colOff>
      <xdr:row>545</xdr:row>
      <xdr:rowOff>9525</xdr:rowOff>
    </xdr:to>
    <xdr:pic>
      <xdr:nvPicPr>
        <xdr:cNvPr id="128" name="图片 1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8475720"/>
          <a:ext cx="285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545</xdr:row>
      <xdr:rowOff>0</xdr:rowOff>
    </xdr:from>
    <xdr:to>
      <xdr:col>0</xdr:col>
      <xdr:colOff>28575</xdr:colOff>
      <xdr:row>545</xdr:row>
      <xdr:rowOff>9525</xdr:rowOff>
    </xdr:to>
    <xdr:pic>
      <xdr:nvPicPr>
        <xdr:cNvPr id="129" name="图片 1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8475720"/>
          <a:ext cx="285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545</xdr:row>
      <xdr:rowOff>0</xdr:rowOff>
    </xdr:from>
    <xdr:to>
      <xdr:col>0</xdr:col>
      <xdr:colOff>28575</xdr:colOff>
      <xdr:row>545</xdr:row>
      <xdr:rowOff>9525</xdr:rowOff>
    </xdr:to>
    <xdr:pic>
      <xdr:nvPicPr>
        <xdr:cNvPr id="130" name="图片 1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8475720"/>
          <a:ext cx="285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545</xdr:row>
      <xdr:rowOff>0</xdr:rowOff>
    </xdr:from>
    <xdr:to>
      <xdr:col>0</xdr:col>
      <xdr:colOff>28575</xdr:colOff>
      <xdr:row>572</xdr:row>
      <xdr:rowOff>110490</xdr:rowOff>
    </xdr:to>
    <xdr:pic>
      <xdr:nvPicPr>
        <xdr:cNvPr id="131" name="图片 1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8475720"/>
          <a:ext cx="28575" cy="6968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545</xdr:row>
      <xdr:rowOff>0</xdr:rowOff>
    </xdr:from>
    <xdr:to>
      <xdr:col>0</xdr:col>
      <xdr:colOff>28575</xdr:colOff>
      <xdr:row>545</xdr:row>
      <xdr:rowOff>9525</xdr:rowOff>
    </xdr:to>
    <xdr:pic>
      <xdr:nvPicPr>
        <xdr:cNvPr id="132" name="图片 1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8475720"/>
          <a:ext cx="28575" cy="952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0</xdr:col>
      <xdr:colOff>0</xdr:colOff>
      <xdr:row>545</xdr:row>
      <xdr:rowOff>0</xdr:rowOff>
    </xdr:from>
    <xdr:ext cx="28575" cy="9525"/>
    <xdr:pic>
      <xdr:nvPicPr>
        <xdr:cNvPr id="133" name="图片 1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8475720"/>
          <a:ext cx="28575" cy="952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545</xdr:row>
      <xdr:rowOff>0</xdr:rowOff>
    </xdr:from>
    <xdr:ext cx="28575" cy="6968490"/>
    <xdr:pic>
      <xdr:nvPicPr>
        <xdr:cNvPr id="134" name="图片 1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8475720"/>
          <a:ext cx="28575" cy="696849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0</xdr:col>
      <xdr:colOff>0</xdr:colOff>
      <xdr:row>519</xdr:row>
      <xdr:rowOff>0</xdr:rowOff>
    </xdr:from>
    <xdr:to>
      <xdr:col>0</xdr:col>
      <xdr:colOff>28575</xdr:colOff>
      <xdr:row>519</xdr:row>
      <xdr:rowOff>9525</xdr:rowOff>
    </xdr:to>
    <xdr:pic>
      <xdr:nvPicPr>
        <xdr:cNvPr id="135" name="图片 1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1871720"/>
          <a:ext cx="285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28575</xdr:colOff>
      <xdr:row>519</xdr:row>
      <xdr:rowOff>9525</xdr:rowOff>
    </xdr:to>
    <xdr:pic>
      <xdr:nvPicPr>
        <xdr:cNvPr id="136" name="图片 1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1871720"/>
          <a:ext cx="285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28575</xdr:colOff>
      <xdr:row>519</xdr:row>
      <xdr:rowOff>9525</xdr:rowOff>
    </xdr:to>
    <xdr:pic>
      <xdr:nvPicPr>
        <xdr:cNvPr id="137" name="图片 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1871720"/>
          <a:ext cx="285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28575</xdr:colOff>
      <xdr:row>519</xdr:row>
      <xdr:rowOff>9525</xdr:rowOff>
    </xdr:to>
    <xdr:pic>
      <xdr:nvPicPr>
        <xdr:cNvPr id="138" name="图片 1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1871720"/>
          <a:ext cx="285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28575</xdr:colOff>
      <xdr:row>546</xdr:row>
      <xdr:rowOff>110490</xdr:rowOff>
    </xdr:to>
    <xdr:pic>
      <xdr:nvPicPr>
        <xdr:cNvPr id="139" name="图片 1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1871720"/>
          <a:ext cx="28575" cy="6968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28575</xdr:colOff>
      <xdr:row>519</xdr:row>
      <xdr:rowOff>9525</xdr:rowOff>
    </xdr:to>
    <xdr:pic>
      <xdr:nvPicPr>
        <xdr:cNvPr id="140" name="图片 1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1871720"/>
          <a:ext cx="28575" cy="952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0</xdr:col>
      <xdr:colOff>0</xdr:colOff>
      <xdr:row>519</xdr:row>
      <xdr:rowOff>0</xdr:rowOff>
    </xdr:from>
    <xdr:ext cx="28575" cy="9525"/>
    <xdr:pic>
      <xdr:nvPicPr>
        <xdr:cNvPr id="141" name="图片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1871720"/>
          <a:ext cx="28575" cy="952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519</xdr:row>
      <xdr:rowOff>0</xdr:rowOff>
    </xdr:from>
    <xdr:ext cx="28575" cy="6968490"/>
    <xdr:pic>
      <xdr:nvPicPr>
        <xdr:cNvPr id="142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1871720"/>
          <a:ext cx="28575" cy="696849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0</xdr:col>
      <xdr:colOff>0</xdr:colOff>
      <xdr:row>493</xdr:row>
      <xdr:rowOff>0</xdr:rowOff>
    </xdr:from>
    <xdr:to>
      <xdr:col>0</xdr:col>
      <xdr:colOff>28575</xdr:colOff>
      <xdr:row>520</xdr:row>
      <xdr:rowOff>110490</xdr:rowOff>
    </xdr:to>
    <xdr:pic>
      <xdr:nvPicPr>
        <xdr:cNvPr id="143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5267720"/>
          <a:ext cx="28575" cy="696849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0</xdr:col>
      <xdr:colOff>0</xdr:colOff>
      <xdr:row>493</xdr:row>
      <xdr:rowOff>0</xdr:rowOff>
    </xdr:from>
    <xdr:ext cx="28575" cy="6968490"/>
    <xdr:pic>
      <xdr:nvPicPr>
        <xdr:cNvPr id="144" name="图片 1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5267720"/>
          <a:ext cx="28575" cy="6968490"/>
        </a:xfrm>
        <a:prstGeom prst="rect">
          <a:avLst/>
        </a:prstGeom>
        <a:noFill/>
        <a:ln w="9525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tabSelected="1" zoomScale="90" zoomScaleNormal="90" workbookViewId="0">
      <pane ySplit="1" topLeftCell="A2" activePane="bottomLeft" state="frozen"/>
      <selection/>
      <selection pane="bottomLeft" activeCell="D38" sqref="D38"/>
    </sheetView>
  </sheetViews>
  <sheetFormatPr defaultColWidth="8.66666666666667" defaultRowHeight="15.6" outlineLevelCol="5"/>
  <cols>
    <col min="1" max="1" width="6.08333333333333" style="466" customWidth="1"/>
    <col min="2" max="2" width="9.99074074074074" style="467" customWidth="1"/>
    <col min="3" max="3" width="14.9351851851852" style="467" customWidth="1"/>
    <col min="4" max="4" width="14.4351851851852" style="467" customWidth="1"/>
    <col min="5" max="5" width="28.1481481481481" style="467" customWidth="1"/>
    <col min="6" max="6" width="10.6111111111111" style="466" customWidth="1"/>
    <col min="7" max="16384" width="8.66666666666667" style="466"/>
  </cols>
  <sheetData>
    <row r="1" ht="26" customHeight="1" spans="1:6">
      <c r="A1" s="468" t="s">
        <v>0</v>
      </c>
      <c r="B1" s="469" t="s">
        <v>1</v>
      </c>
      <c r="C1" s="470" t="s">
        <v>2</v>
      </c>
      <c r="D1" s="471" t="s">
        <v>3</v>
      </c>
      <c r="E1" s="471" t="s">
        <v>4</v>
      </c>
      <c r="F1" s="472" t="s">
        <v>5</v>
      </c>
    </row>
    <row r="2" ht="40" customHeight="1" spans="1:6">
      <c r="A2" s="473">
        <v>1</v>
      </c>
      <c r="B2" s="474" t="s">
        <v>6</v>
      </c>
      <c r="C2" s="475" t="s">
        <v>7</v>
      </c>
      <c r="D2" s="476" t="s">
        <v>8</v>
      </c>
      <c r="E2" s="477" t="s">
        <v>9</v>
      </c>
      <c r="F2" s="478" t="s">
        <v>10</v>
      </c>
    </row>
    <row r="3" ht="40" customHeight="1" spans="1:6">
      <c r="A3" s="473">
        <v>2</v>
      </c>
      <c r="B3" s="479"/>
      <c r="C3" s="480" t="s">
        <v>11</v>
      </c>
      <c r="D3" s="476" t="s">
        <v>11</v>
      </c>
      <c r="E3" s="477" t="s">
        <v>9</v>
      </c>
      <c r="F3" s="478" t="s">
        <v>10</v>
      </c>
    </row>
    <row r="4" ht="40" customHeight="1" spans="1:6">
      <c r="A4" s="473">
        <v>3</v>
      </c>
      <c r="B4" s="479"/>
      <c r="C4" s="480" t="s">
        <v>12</v>
      </c>
      <c r="D4" s="476" t="s">
        <v>13</v>
      </c>
      <c r="E4" s="476" t="s">
        <v>9</v>
      </c>
      <c r="F4" s="478" t="s">
        <v>10</v>
      </c>
    </row>
    <row r="5" ht="40" customHeight="1" spans="1:6">
      <c r="A5" s="473">
        <v>4</v>
      </c>
      <c r="B5" s="479"/>
      <c r="C5" s="480" t="s">
        <v>14</v>
      </c>
      <c r="D5" s="476" t="s">
        <v>15</v>
      </c>
      <c r="E5" s="476" t="s">
        <v>9</v>
      </c>
      <c r="F5" s="478" t="s">
        <v>10</v>
      </c>
    </row>
    <row r="6" ht="40" customHeight="1" spans="1:6">
      <c r="A6" s="473">
        <v>5</v>
      </c>
      <c r="B6" s="479"/>
      <c r="C6" s="480" t="s">
        <v>16</v>
      </c>
      <c r="D6" s="476" t="s">
        <v>17</v>
      </c>
      <c r="E6" s="476" t="s">
        <v>9</v>
      </c>
      <c r="F6" s="478" t="s">
        <v>10</v>
      </c>
    </row>
    <row r="7" ht="40" customHeight="1" spans="1:6">
      <c r="A7" s="473">
        <v>6</v>
      </c>
      <c r="B7" s="479"/>
      <c r="C7" s="480" t="s">
        <v>18</v>
      </c>
      <c r="D7" s="476" t="s">
        <v>19</v>
      </c>
      <c r="E7" s="476" t="s">
        <v>9</v>
      </c>
      <c r="F7" s="478" t="s">
        <v>10</v>
      </c>
    </row>
    <row r="8" ht="40" customHeight="1" spans="1:6">
      <c r="A8" s="473">
        <v>7</v>
      </c>
      <c r="B8" s="479"/>
      <c r="C8" s="480" t="s">
        <v>20</v>
      </c>
      <c r="D8" s="476" t="s">
        <v>20</v>
      </c>
      <c r="E8" s="476" t="s">
        <v>9</v>
      </c>
      <c r="F8" s="478" t="s">
        <v>10</v>
      </c>
    </row>
    <row r="9" ht="40" customHeight="1" spans="1:6">
      <c r="A9" s="473">
        <v>8</v>
      </c>
      <c r="B9" s="479"/>
      <c r="C9" s="480" t="s">
        <v>21</v>
      </c>
      <c r="D9" s="476" t="s">
        <v>21</v>
      </c>
      <c r="E9" s="476" t="s">
        <v>22</v>
      </c>
      <c r="F9" s="478" t="s">
        <v>10</v>
      </c>
    </row>
    <row r="10" ht="40" customHeight="1" spans="1:6">
      <c r="A10" s="473">
        <v>9</v>
      </c>
      <c r="B10" s="479"/>
      <c r="C10" s="480" t="s">
        <v>23</v>
      </c>
      <c r="D10" s="476" t="s">
        <v>23</v>
      </c>
      <c r="E10" s="476" t="s">
        <v>22</v>
      </c>
      <c r="F10" s="478" t="s">
        <v>10</v>
      </c>
    </row>
    <row r="11" ht="40" customHeight="1" spans="1:6">
      <c r="A11" s="473">
        <v>10</v>
      </c>
      <c r="B11" s="479"/>
      <c r="C11" s="480" t="s">
        <v>24</v>
      </c>
      <c r="D11" s="476" t="s">
        <v>25</v>
      </c>
      <c r="E11" s="476" t="s">
        <v>22</v>
      </c>
      <c r="F11" s="478" t="s">
        <v>10</v>
      </c>
    </row>
    <row r="12" ht="40" customHeight="1" spans="1:6">
      <c r="A12" s="473">
        <v>11</v>
      </c>
      <c r="B12" s="479"/>
      <c r="C12" s="480" t="s">
        <v>26</v>
      </c>
      <c r="D12" s="476" t="s">
        <v>27</v>
      </c>
      <c r="E12" s="476" t="s">
        <v>22</v>
      </c>
      <c r="F12" s="478" t="s">
        <v>10</v>
      </c>
    </row>
    <row r="13" ht="40" customHeight="1" spans="1:6">
      <c r="A13" s="473">
        <v>12</v>
      </c>
      <c r="B13" s="479"/>
      <c r="C13" s="480" t="s">
        <v>28</v>
      </c>
      <c r="D13" s="476" t="s">
        <v>29</v>
      </c>
      <c r="E13" s="476" t="s">
        <v>22</v>
      </c>
      <c r="F13" s="478" t="s">
        <v>10</v>
      </c>
    </row>
    <row r="14" ht="40" customHeight="1" spans="1:6">
      <c r="A14" s="473">
        <v>13</v>
      </c>
      <c r="B14" s="479"/>
      <c r="C14" s="480" t="s">
        <v>30</v>
      </c>
      <c r="D14" s="476" t="s">
        <v>31</v>
      </c>
      <c r="E14" s="476" t="s">
        <v>22</v>
      </c>
      <c r="F14" s="478" t="s">
        <v>10</v>
      </c>
    </row>
    <row r="15" ht="40" customHeight="1" spans="1:6">
      <c r="A15" s="473">
        <v>14</v>
      </c>
      <c r="B15" s="479"/>
      <c r="C15" s="481" t="s">
        <v>32</v>
      </c>
      <c r="D15" s="482" t="s">
        <v>33</v>
      </c>
      <c r="E15" s="482" t="s">
        <v>22</v>
      </c>
      <c r="F15" s="478" t="s">
        <v>10</v>
      </c>
    </row>
    <row r="16" s="466" customFormat="1" ht="40" customHeight="1" spans="1:6">
      <c r="A16" s="473">
        <v>15</v>
      </c>
      <c r="B16" s="483"/>
      <c r="C16" s="484" t="s">
        <v>34</v>
      </c>
      <c r="D16" s="485" t="s">
        <v>35</v>
      </c>
      <c r="E16" s="485" t="s">
        <v>22</v>
      </c>
      <c r="F16" s="478" t="s">
        <v>10</v>
      </c>
    </row>
    <row r="17" s="466" customFormat="1" ht="40" customHeight="1" spans="1:6">
      <c r="A17" s="473">
        <v>16</v>
      </c>
      <c r="B17" s="486" t="s">
        <v>36</v>
      </c>
      <c r="C17" s="485" t="s">
        <v>37</v>
      </c>
      <c r="D17" s="485" t="s">
        <v>38</v>
      </c>
      <c r="E17" s="485" t="s">
        <v>9</v>
      </c>
      <c r="F17" s="478" t="s">
        <v>10</v>
      </c>
    </row>
    <row r="18" s="466" customFormat="1" ht="40" customHeight="1" spans="1:6">
      <c r="A18" s="473">
        <v>17</v>
      </c>
      <c r="B18" s="479"/>
      <c r="C18" s="485" t="s">
        <v>39</v>
      </c>
      <c r="D18" s="485" t="s">
        <v>40</v>
      </c>
      <c r="E18" s="485" t="s">
        <v>9</v>
      </c>
      <c r="F18" s="478" t="s">
        <v>10</v>
      </c>
    </row>
    <row r="19" s="466" customFormat="1" ht="40" customHeight="1" spans="1:6">
      <c r="A19" s="473">
        <v>18</v>
      </c>
      <c r="B19" s="483"/>
      <c r="C19" s="485" t="s">
        <v>41</v>
      </c>
      <c r="D19" s="485" t="s">
        <v>42</v>
      </c>
      <c r="E19" s="485" t="s">
        <v>9</v>
      </c>
      <c r="F19" s="478" t="s">
        <v>10</v>
      </c>
    </row>
    <row r="20" s="466" customFormat="1" ht="40" customHeight="1" spans="1:6">
      <c r="A20" s="473">
        <v>19</v>
      </c>
      <c r="B20" s="486" t="s">
        <v>43</v>
      </c>
      <c r="C20" s="484" t="s">
        <v>44</v>
      </c>
      <c r="D20" s="485" t="s">
        <v>45</v>
      </c>
      <c r="E20" s="485" t="s">
        <v>9</v>
      </c>
      <c r="F20" s="478" t="s">
        <v>10</v>
      </c>
    </row>
    <row r="21" s="466" customFormat="1" ht="40" customHeight="1" spans="1:6">
      <c r="A21" s="473">
        <v>20</v>
      </c>
      <c r="B21" s="479"/>
      <c r="C21" s="484" t="s">
        <v>46</v>
      </c>
      <c r="D21" s="485" t="s">
        <v>47</v>
      </c>
      <c r="E21" s="485" t="s">
        <v>9</v>
      </c>
      <c r="F21" s="478" t="s">
        <v>10</v>
      </c>
    </row>
    <row r="22" ht="40" customHeight="1" spans="1:6">
      <c r="A22" s="473">
        <v>21</v>
      </c>
      <c r="B22" s="487"/>
      <c r="C22" s="488" t="s">
        <v>48</v>
      </c>
      <c r="D22" s="489" t="s">
        <v>49</v>
      </c>
      <c r="E22" s="489" t="s">
        <v>9</v>
      </c>
      <c r="F22" s="478" t="s">
        <v>10</v>
      </c>
    </row>
    <row r="23" ht="40" customHeight="1" spans="1:6">
      <c r="A23" s="473">
        <v>22</v>
      </c>
      <c r="B23" s="490" t="s">
        <v>50</v>
      </c>
      <c r="C23" s="476" t="s">
        <v>51</v>
      </c>
      <c r="D23" s="476" t="s">
        <v>52</v>
      </c>
      <c r="E23" s="476" t="s">
        <v>22</v>
      </c>
      <c r="F23" s="478" t="s">
        <v>10</v>
      </c>
    </row>
    <row r="24" ht="40" customHeight="1" spans="1:6">
      <c r="A24" s="473">
        <v>23</v>
      </c>
      <c r="B24" s="491"/>
      <c r="C24" s="476" t="s">
        <v>53</v>
      </c>
      <c r="D24" s="476" t="s">
        <v>54</v>
      </c>
      <c r="E24" s="476" t="s">
        <v>22</v>
      </c>
      <c r="F24" s="478" t="s">
        <v>10</v>
      </c>
    </row>
    <row r="25" ht="40" customHeight="1" spans="1:6">
      <c r="A25" s="473">
        <v>24</v>
      </c>
      <c r="B25" s="491"/>
      <c r="C25" s="476" t="s">
        <v>55</v>
      </c>
      <c r="D25" s="476" t="s">
        <v>56</v>
      </c>
      <c r="E25" s="476" t="s">
        <v>22</v>
      </c>
      <c r="F25" s="478" t="s">
        <v>10</v>
      </c>
    </row>
    <row r="26" ht="40" customHeight="1" spans="1:6">
      <c r="A26" s="473">
        <v>25</v>
      </c>
      <c r="B26" s="492"/>
      <c r="C26" s="476" t="s">
        <v>57</v>
      </c>
      <c r="D26" s="476" t="s">
        <v>58</v>
      </c>
      <c r="E26" s="476" t="s">
        <v>22</v>
      </c>
      <c r="F26" s="478" t="s">
        <v>10</v>
      </c>
    </row>
    <row r="27" ht="44" customHeight="1" spans="1:6">
      <c r="A27" s="473">
        <v>26</v>
      </c>
      <c r="B27" s="493" t="s">
        <v>59</v>
      </c>
      <c r="C27" s="494" t="s">
        <v>60</v>
      </c>
      <c r="D27" s="494" t="s">
        <v>61</v>
      </c>
      <c r="E27" s="476" t="s">
        <v>22</v>
      </c>
      <c r="F27" s="478" t="s">
        <v>10</v>
      </c>
    </row>
    <row r="28" ht="40" customHeight="1" spans="1:6">
      <c r="A28" s="473">
        <v>27</v>
      </c>
      <c r="B28" s="490" t="s">
        <v>62</v>
      </c>
      <c r="C28" s="476" t="s">
        <v>63</v>
      </c>
      <c r="D28" s="476" t="s">
        <v>63</v>
      </c>
      <c r="E28" s="476" t="s">
        <v>22</v>
      </c>
      <c r="F28" s="478" t="s">
        <v>10</v>
      </c>
    </row>
    <row r="29" ht="40" customHeight="1" spans="1:6">
      <c r="A29" s="473">
        <v>28</v>
      </c>
      <c r="B29" s="491"/>
      <c r="C29" s="476" t="s">
        <v>64</v>
      </c>
      <c r="D29" s="476" t="s">
        <v>65</v>
      </c>
      <c r="E29" s="476" t="s">
        <v>22</v>
      </c>
      <c r="F29" s="478" t="s">
        <v>10</v>
      </c>
    </row>
    <row r="30" ht="40" customHeight="1" spans="1:6">
      <c r="A30" s="473">
        <v>29</v>
      </c>
      <c r="B30" s="491"/>
      <c r="C30" s="495" t="s">
        <v>66</v>
      </c>
      <c r="D30" s="495" t="s">
        <v>67</v>
      </c>
      <c r="E30" s="476" t="s">
        <v>22</v>
      </c>
      <c r="F30" s="478" t="s">
        <v>10</v>
      </c>
    </row>
    <row r="31" ht="40" customHeight="1" spans="1:6">
      <c r="A31" s="473">
        <v>30</v>
      </c>
      <c r="B31" s="492"/>
      <c r="C31" s="477" t="s">
        <v>68</v>
      </c>
      <c r="D31" s="477" t="s">
        <v>68</v>
      </c>
      <c r="E31" s="476" t="s">
        <v>22</v>
      </c>
      <c r="F31" s="478" t="s">
        <v>10</v>
      </c>
    </row>
  </sheetData>
  <mergeCells count="5">
    <mergeCell ref="B2:B16"/>
    <mergeCell ref="B17:B19"/>
    <mergeCell ref="B20:B22"/>
    <mergeCell ref="B23:B26"/>
    <mergeCell ref="B28:B31"/>
  </mergeCells>
  <pageMargins left="0.751388888888889" right="0.751388888888889" top="1" bottom="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BI67"/>
  <sheetViews>
    <sheetView zoomScale="90" zoomScaleNormal="90" workbookViewId="0">
      <pane xSplit="4" ySplit="3" topLeftCell="E24" activePane="bottomRight" state="frozen"/>
      <selection/>
      <selection pane="topRight"/>
      <selection pane="bottomLeft"/>
      <selection pane="bottomRight" activeCell="J4" sqref="J4:J5"/>
    </sheetView>
  </sheetViews>
  <sheetFormatPr defaultColWidth="4.75" defaultRowHeight="36" customHeight="1"/>
  <cols>
    <col min="1" max="1" width="8.02777777777778" style="379" customWidth="1"/>
    <col min="2" max="2" width="5.80555555555556" style="380" customWidth="1"/>
    <col min="3" max="3" width="9.62037037037037" style="380" customWidth="1"/>
    <col min="4" max="4" width="8.77777777777778" style="380" customWidth="1"/>
    <col min="5" max="5" width="7.66666666666667" style="381" customWidth="1"/>
    <col min="6" max="6" width="8.75925925925926" style="382" customWidth="1"/>
    <col min="7" max="7" width="7.76851851851852" style="382" customWidth="1"/>
    <col min="8" max="8" width="6.2962962962963" style="383" customWidth="1"/>
    <col min="9" max="9" width="7.77777777777778" style="380" customWidth="1"/>
    <col min="10" max="10" width="10.6111111111111" style="380" customWidth="1"/>
    <col min="11" max="16" width="5.55555555555556" style="380"/>
    <col min="17" max="55" width="4.75" style="380"/>
    <col min="56" max="16384" width="4.75" style="379"/>
  </cols>
  <sheetData>
    <row r="1" s="375" customFormat="1" ht="44" customHeight="1" spans="1:16285">
      <c r="A1" s="384" t="s">
        <v>69</v>
      </c>
      <c r="B1" s="384"/>
      <c r="C1" s="384"/>
      <c r="D1" s="384"/>
      <c r="E1" s="384"/>
      <c r="F1" s="384"/>
      <c r="G1" s="384"/>
      <c r="H1" s="384"/>
      <c r="I1" s="384"/>
      <c r="J1" s="384"/>
      <c r="K1" s="459"/>
      <c r="L1" s="459"/>
      <c r="M1" s="459"/>
      <c r="N1" s="459"/>
      <c r="O1" s="459"/>
      <c r="P1" s="459"/>
      <c r="Q1" s="459"/>
      <c r="R1" s="459"/>
      <c r="S1" s="459"/>
      <c r="T1" s="459"/>
      <c r="U1" s="465"/>
      <c r="V1" s="465"/>
      <c r="W1" s="465"/>
      <c r="X1" s="465"/>
      <c r="Y1" s="465"/>
      <c r="Z1" s="465"/>
      <c r="AA1" s="465"/>
      <c r="AB1" s="465"/>
      <c r="AC1" s="465"/>
      <c r="AD1" s="465"/>
      <c r="AE1" s="465"/>
      <c r="AF1" s="465"/>
      <c r="AG1" s="465"/>
      <c r="AH1" s="465"/>
      <c r="AI1" s="465"/>
      <c r="AJ1" s="465"/>
      <c r="AK1" s="465"/>
      <c r="AL1" s="465"/>
      <c r="AM1" s="465"/>
      <c r="AN1" s="465"/>
      <c r="AO1" s="465"/>
      <c r="AP1" s="465"/>
      <c r="AQ1" s="465"/>
      <c r="AR1" s="465"/>
      <c r="AS1" s="465"/>
      <c r="AT1" s="465"/>
      <c r="AU1" s="465"/>
      <c r="AV1" s="465"/>
      <c r="AW1" s="465"/>
      <c r="AX1" s="465"/>
      <c r="AY1" s="465"/>
      <c r="AZ1" s="465"/>
      <c r="BA1" s="465"/>
      <c r="BB1" s="465"/>
      <c r="BC1" s="465"/>
      <c r="BD1" s="465"/>
      <c r="BE1" s="465"/>
      <c r="BF1" s="465"/>
      <c r="BG1" s="465"/>
      <c r="BH1" s="465"/>
      <c r="BI1" s="465"/>
      <c r="BJ1" s="465"/>
      <c r="BK1" s="465"/>
      <c r="BL1" s="465"/>
      <c r="BM1" s="465"/>
      <c r="BN1" s="465"/>
      <c r="BO1" s="465"/>
      <c r="BP1" s="465"/>
      <c r="BQ1" s="465"/>
      <c r="BR1" s="465"/>
      <c r="BS1" s="465"/>
      <c r="BT1" s="465"/>
      <c r="BU1" s="465"/>
      <c r="BV1" s="465"/>
      <c r="BW1" s="465"/>
      <c r="BX1" s="465"/>
      <c r="BY1" s="465"/>
      <c r="BZ1" s="465"/>
      <c r="CA1" s="465"/>
      <c r="CB1" s="465"/>
      <c r="CC1" s="465"/>
      <c r="CD1" s="465"/>
      <c r="CE1" s="465"/>
      <c r="CF1" s="465"/>
      <c r="CG1" s="465"/>
      <c r="CH1" s="465"/>
      <c r="CI1" s="465"/>
      <c r="CJ1" s="465"/>
      <c r="CK1" s="465"/>
      <c r="CL1" s="465"/>
      <c r="CM1" s="465"/>
      <c r="CN1" s="465"/>
      <c r="CO1" s="465"/>
      <c r="CP1" s="465"/>
      <c r="CQ1" s="465"/>
      <c r="CR1" s="465"/>
      <c r="CS1" s="465"/>
      <c r="CT1" s="465"/>
      <c r="CU1" s="465"/>
      <c r="CV1" s="465"/>
      <c r="CW1" s="465"/>
      <c r="CX1" s="465"/>
      <c r="CY1" s="465"/>
      <c r="CZ1" s="465"/>
      <c r="DA1" s="465"/>
      <c r="DB1" s="465"/>
      <c r="DC1" s="465"/>
      <c r="DD1" s="465"/>
      <c r="DE1" s="465"/>
      <c r="DF1" s="465"/>
      <c r="DG1" s="465"/>
      <c r="DH1" s="465"/>
      <c r="DI1" s="465"/>
      <c r="DJ1" s="465"/>
      <c r="DK1" s="465"/>
      <c r="DL1" s="465"/>
      <c r="DM1" s="465"/>
      <c r="DN1" s="465"/>
      <c r="DO1" s="465"/>
      <c r="DP1" s="465"/>
      <c r="DQ1" s="465"/>
      <c r="DR1" s="465"/>
      <c r="DS1" s="465"/>
      <c r="DT1" s="465"/>
      <c r="DU1" s="465"/>
      <c r="DV1" s="465"/>
      <c r="DW1" s="465"/>
      <c r="DX1" s="465"/>
      <c r="DY1" s="465"/>
      <c r="DZ1" s="465"/>
      <c r="EA1" s="465"/>
      <c r="EB1" s="465"/>
      <c r="EC1" s="465"/>
      <c r="ED1" s="465"/>
      <c r="EE1" s="465"/>
      <c r="EF1" s="465"/>
      <c r="EG1" s="465"/>
      <c r="EH1" s="465"/>
      <c r="EI1" s="465"/>
      <c r="EJ1" s="465"/>
      <c r="EK1" s="465"/>
      <c r="EL1" s="465"/>
      <c r="EM1" s="465"/>
      <c r="EN1" s="465"/>
      <c r="EO1" s="465"/>
      <c r="EP1" s="465"/>
      <c r="EQ1" s="465"/>
      <c r="ER1" s="465"/>
      <c r="ES1" s="465"/>
      <c r="ET1" s="465"/>
      <c r="EU1" s="465"/>
      <c r="EV1" s="465"/>
      <c r="EW1" s="465"/>
      <c r="EX1" s="465"/>
      <c r="EY1" s="465"/>
      <c r="EZ1" s="465"/>
      <c r="FA1" s="465"/>
      <c r="FB1" s="465"/>
      <c r="FC1" s="465"/>
      <c r="FD1" s="465"/>
      <c r="FE1" s="465"/>
      <c r="FF1" s="465"/>
      <c r="FG1" s="465"/>
      <c r="FH1" s="465"/>
      <c r="FI1" s="465"/>
      <c r="FJ1" s="465"/>
      <c r="FK1" s="465"/>
      <c r="FL1" s="465"/>
      <c r="FM1" s="465"/>
      <c r="FN1" s="465"/>
      <c r="FO1" s="465"/>
      <c r="FP1" s="465"/>
      <c r="FQ1" s="465"/>
      <c r="FR1" s="465"/>
      <c r="FS1" s="465"/>
      <c r="FT1" s="465"/>
      <c r="FU1" s="465"/>
      <c r="FV1" s="465"/>
      <c r="FW1" s="465"/>
      <c r="FX1" s="465"/>
      <c r="FY1" s="465"/>
      <c r="FZ1" s="465"/>
      <c r="GA1" s="465"/>
      <c r="GB1" s="465"/>
      <c r="GC1" s="465"/>
      <c r="GD1" s="465"/>
      <c r="GE1" s="465"/>
      <c r="GF1" s="465"/>
      <c r="GG1" s="465"/>
      <c r="GH1" s="465"/>
      <c r="GI1" s="465"/>
      <c r="GJ1" s="465"/>
      <c r="GK1" s="465"/>
      <c r="GL1" s="465"/>
      <c r="GM1" s="465"/>
      <c r="GN1" s="465"/>
      <c r="GO1" s="465"/>
      <c r="GP1" s="465"/>
      <c r="GQ1" s="465"/>
      <c r="GR1" s="465"/>
      <c r="GS1" s="465"/>
      <c r="GT1" s="465"/>
      <c r="GU1" s="465"/>
      <c r="GV1" s="465"/>
      <c r="GW1" s="465"/>
      <c r="GX1" s="465"/>
      <c r="GY1" s="465"/>
      <c r="GZ1" s="465"/>
      <c r="HA1" s="465"/>
      <c r="HB1" s="465"/>
      <c r="HC1" s="465"/>
      <c r="HD1" s="465"/>
      <c r="HE1" s="465"/>
      <c r="HF1" s="465"/>
      <c r="HG1" s="465"/>
      <c r="HH1" s="465"/>
      <c r="HI1" s="465"/>
      <c r="HJ1" s="465"/>
      <c r="HK1" s="465"/>
      <c r="HL1" s="465"/>
      <c r="HM1" s="465"/>
      <c r="HN1" s="465"/>
      <c r="HO1" s="465"/>
      <c r="HP1" s="465"/>
      <c r="HQ1" s="465"/>
      <c r="HR1" s="465"/>
      <c r="HS1" s="465"/>
      <c r="HT1" s="465"/>
      <c r="HU1" s="465"/>
      <c r="HV1" s="465"/>
      <c r="HW1" s="465"/>
      <c r="HX1" s="465"/>
      <c r="HY1" s="465"/>
      <c r="HZ1" s="465"/>
      <c r="IA1" s="465"/>
      <c r="IB1" s="465"/>
      <c r="IC1" s="465"/>
      <c r="ID1" s="465"/>
      <c r="IE1" s="465"/>
      <c r="IF1" s="465"/>
      <c r="IG1" s="465"/>
      <c r="IH1" s="465"/>
      <c r="II1" s="465"/>
      <c r="IJ1" s="465"/>
      <c r="IK1" s="465"/>
      <c r="IL1" s="465"/>
      <c r="IM1" s="465"/>
      <c r="IN1" s="465"/>
      <c r="IO1" s="465"/>
      <c r="IP1" s="465"/>
      <c r="IQ1" s="465"/>
      <c r="IR1" s="465"/>
      <c r="IS1" s="465"/>
      <c r="IT1" s="465"/>
      <c r="IU1" s="465"/>
      <c r="IV1" s="465"/>
      <c r="IW1" s="465"/>
      <c r="IX1" s="465"/>
      <c r="IY1" s="465"/>
      <c r="IZ1" s="465"/>
      <c r="JA1" s="465"/>
      <c r="JB1" s="465"/>
      <c r="JC1" s="465"/>
      <c r="JD1" s="465"/>
      <c r="JE1" s="465"/>
      <c r="JF1" s="465"/>
      <c r="JG1" s="465"/>
      <c r="JH1" s="465"/>
      <c r="JI1" s="465"/>
      <c r="JJ1" s="465"/>
      <c r="JK1" s="465"/>
      <c r="JL1" s="465"/>
      <c r="JM1" s="465"/>
      <c r="JN1" s="465"/>
      <c r="JO1" s="465"/>
      <c r="JP1" s="465"/>
      <c r="JQ1" s="465"/>
      <c r="JR1" s="465"/>
      <c r="JS1" s="465"/>
      <c r="JT1" s="465"/>
      <c r="JU1" s="465"/>
      <c r="JV1" s="465"/>
      <c r="JW1" s="465"/>
      <c r="JX1" s="465"/>
      <c r="JY1" s="465"/>
      <c r="JZ1" s="465"/>
      <c r="KA1" s="465"/>
      <c r="KB1" s="465"/>
      <c r="KC1" s="465"/>
      <c r="KD1" s="465"/>
      <c r="KE1" s="465"/>
      <c r="KF1" s="465"/>
      <c r="KG1" s="465"/>
      <c r="KH1" s="465"/>
      <c r="KI1" s="465"/>
      <c r="KJ1" s="465"/>
      <c r="KK1" s="465"/>
      <c r="KL1" s="465"/>
      <c r="KM1" s="465"/>
      <c r="KN1" s="465"/>
      <c r="KO1" s="465"/>
      <c r="KP1" s="465"/>
      <c r="KQ1" s="465"/>
      <c r="KR1" s="465"/>
      <c r="KS1" s="465"/>
      <c r="KT1" s="465"/>
      <c r="KU1" s="465"/>
      <c r="KV1" s="465"/>
      <c r="KW1" s="465"/>
      <c r="KX1" s="465"/>
      <c r="KY1" s="465"/>
      <c r="KZ1" s="465"/>
      <c r="LA1" s="465"/>
      <c r="LB1" s="465"/>
      <c r="LC1" s="465"/>
      <c r="LD1" s="465"/>
      <c r="LE1" s="465"/>
      <c r="LF1" s="465"/>
      <c r="LG1" s="465"/>
      <c r="LH1" s="465"/>
      <c r="LI1" s="465"/>
      <c r="LJ1" s="465"/>
      <c r="LK1" s="465"/>
      <c r="LL1" s="465"/>
      <c r="LM1" s="465"/>
      <c r="LN1" s="465"/>
      <c r="LO1" s="465"/>
      <c r="LP1" s="465"/>
      <c r="LQ1" s="465"/>
      <c r="LR1" s="465"/>
      <c r="LS1" s="465"/>
      <c r="LT1" s="465"/>
      <c r="LU1" s="465"/>
      <c r="LV1" s="465"/>
      <c r="LW1" s="465"/>
      <c r="LX1" s="465"/>
      <c r="LY1" s="465"/>
      <c r="LZ1" s="465"/>
      <c r="MA1" s="465"/>
      <c r="MB1" s="465"/>
      <c r="MC1" s="465"/>
      <c r="MD1" s="465"/>
      <c r="ME1" s="465"/>
      <c r="MF1" s="465"/>
      <c r="MG1" s="465"/>
      <c r="MH1" s="465"/>
      <c r="MI1" s="465"/>
      <c r="MJ1" s="465"/>
      <c r="MK1" s="465"/>
      <c r="ML1" s="465"/>
      <c r="MM1" s="465"/>
      <c r="MN1" s="465"/>
      <c r="MO1" s="465"/>
      <c r="MP1" s="465"/>
      <c r="MQ1" s="465"/>
      <c r="MR1" s="465"/>
      <c r="MS1" s="465"/>
      <c r="MT1" s="465"/>
      <c r="MU1" s="465"/>
      <c r="MV1" s="465"/>
      <c r="MW1" s="465"/>
      <c r="MX1" s="465"/>
      <c r="MY1" s="465"/>
      <c r="MZ1" s="465"/>
      <c r="NA1" s="465"/>
      <c r="NB1" s="465"/>
      <c r="NC1" s="465"/>
      <c r="ND1" s="465"/>
      <c r="NE1" s="465"/>
      <c r="NF1" s="465"/>
      <c r="NG1" s="465"/>
      <c r="NH1" s="465"/>
      <c r="NI1" s="465"/>
      <c r="NJ1" s="465"/>
      <c r="NK1" s="465"/>
      <c r="NL1" s="465"/>
      <c r="NM1" s="465"/>
      <c r="NN1" s="465"/>
      <c r="NO1" s="465"/>
      <c r="NP1" s="465"/>
      <c r="NQ1" s="465"/>
      <c r="NR1" s="465"/>
      <c r="NS1" s="465"/>
      <c r="NT1" s="465"/>
      <c r="NU1" s="465"/>
      <c r="NV1" s="465"/>
      <c r="NW1" s="465"/>
      <c r="NX1" s="465"/>
      <c r="NY1" s="465"/>
      <c r="NZ1" s="465"/>
      <c r="OA1" s="465"/>
      <c r="OB1" s="465"/>
      <c r="OC1" s="465"/>
      <c r="OD1" s="465"/>
      <c r="OE1" s="465"/>
      <c r="OF1" s="465"/>
      <c r="OG1" s="465"/>
      <c r="OH1" s="465"/>
      <c r="OI1" s="465"/>
      <c r="OJ1" s="465"/>
      <c r="OK1" s="465"/>
      <c r="OL1" s="465"/>
      <c r="OM1" s="465"/>
      <c r="ON1" s="465"/>
      <c r="OO1" s="465"/>
      <c r="OP1" s="465"/>
      <c r="OQ1" s="465"/>
      <c r="OR1" s="465"/>
      <c r="OS1" s="465"/>
      <c r="OT1" s="465"/>
      <c r="OU1" s="465"/>
      <c r="OV1" s="465"/>
      <c r="OW1" s="465"/>
      <c r="OX1" s="465"/>
      <c r="OY1" s="465"/>
      <c r="OZ1" s="465"/>
      <c r="PA1" s="465"/>
      <c r="PB1" s="465"/>
      <c r="PC1" s="465"/>
      <c r="PD1" s="465"/>
      <c r="PE1" s="465"/>
      <c r="PF1" s="465"/>
      <c r="PG1" s="465"/>
      <c r="PH1" s="465"/>
      <c r="PI1" s="465"/>
      <c r="PJ1" s="465"/>
      <c r="PK1" s="465"/>
      <c r="PL1" s="465"/>
      <c r="PM1" s="465"/>
      <c r="PN1" s="465"/>
      <c r="PO1" s="465"/>
      <c r="PP1" s="465"/>
      <c r="PQ1" s="465"/>
      <c r="PR1" s="465"/>
      <c r="PS1" s="465"/>
      <c r="PT1" s="465"/>
      <c r="PU1" s="465"/>
      <c r="PV1" s="465"/>
      <c r="PW1" s="465"/>
      <c r="PX1" s="465"/>
      <c r="PY1" s="465"/>
      <c r="PZ1" s="465"/>
      <c r="QA1" s="465"/>
      <c r="QB1" s="465"/>
      <c r="QC1" s="465"/>
      <c r="QD1" s="465"/>
      <c r="QE1" s="465"/>
      <c r="QF1" s="465"/>
      <c r="QG1" s="465"/>
      <c r="QH1" s="465"/>
      <c r="QI1" s="465"/>
      <c r="QJ1" s="465"/>
      <c r="QK1" s="465"/>
      <c r="QL1" s="465"/>
      <c r="QM1" s="465"/>
      <c r="QN1" s="465"/>
      <c r="QO1" s="465"/>
      <c r="QP1" s="465"/>
      <c r="QQ1" s="465"/>
      <c r="QR1" s="465"/>
      <c r="QS1" s="465"/>
      <c r="QT1" s="465"/>
      <c r="QU1" s="465"/>
      <c r="QV1" s="465"/>
      <c r="QW1" s="465"/>
      <c r="QX1" s="465"/>
      <c r="QY1" s="465"/>
      <c r="QZ1" s="465"/>
      <c r="RA1" s="465"/>
      <c r="RB1" s="465"/>
      <c r="RC1" s="465"/>
      <c r="RD1" s="465"/>
      <c r="RE1" s="465"/>
      <c r="RF1" s="465"/>
      <c r="RG1" s="465"/>
      <c r="RH1" s="465"/>
      <c r="RI1" s="465"/>
      <c r="RJ1" s="465"/>
      <c r="RK1" s="465"/>
      <c r="RL1" s="465"/>
      <c r="RM1" s="465"/>
      <c r="RN1" s="465"/>
      <c r="RO1" s="465"/>
      <c r="RP1" s="465"/>
      <c r="RQ1" s="465"/>
      <c r="RR1" s="465"/>
      <c r="RS1" s="465"/>
      <c r="RT1" s="465"/>
      <c r="RU1" s="465"/>
      <c r="RV1" s="465"/>
      <c r="RW1" s="465"/>
      <c r="RX1" s="465"/>
      <c r="RY1" s="465"/>
      <c r="RZ1" s="465"/>
      <c r="SA1" s="465"/>
      <c r="SB1" s="465"/>
      <c r="SC1" s="465"/>
      <c r="SD1" s="465"/>
      <c r="SE1" s="465"/>
      <c r="SF1" s="465"/>
      <c r="SG1" s="465"/>
      <c r="SH1" s="465"/>
      <c r="SI1" s="465"/>
      <c r="SJ1" s="465"/>
      <c r="SK1" s="465"/>
      <c r="SL1" s="465"/>
      <c r="SM1" s="465"/>
      <c r="SN1" s="465"/>
      <c r="SO1" s="465"/>
      <c r="SP1" s="465"/>
      <c r="SQ1" s="465"/>
      <c r="SR1" s="465"/>
      <c r="SS1" s="465"/>
      <c r="ST1" s="465"/>
      <c r="SU1" s="465"/>
      <c r="SV1" s="465"/>
      <c r="SW1" s="465"/>
      <c r="SX1" s="465"/>
      <c r="SY1" s="465"/>
      <c r="SZ1" s="465"/>
      <c r="TA1" s="465"/>
      <c r="TB1" s="465"/>
      <c r="TC1" s="465"/>
      <c r="TD1" s="465"/>
      <c r="TE1" s="465"/>
      <c r="TF1" s="465"/>
      <c r="TG1" s="465"/>
      <c r="TH1" s="465"/>
      <c r="TI1" s="465"/>
      <c r="TJ1" s="465"/>
      <c r="TK1" s="465"/>
      <c r="TL1" s="465"/>
      <c r="TM1" s="465"/>
      <c r="TN1" s="465"/>
      <c r="TO1" s="465"/>
      <c r="TP1" s="465"/>
      <c r="TQ1" s="465"/>
      <c r="TR1" s="465"/>
      <c r="TS1" s="465"/>
      <c r="TT1" s="465"/>
      <c r="TU1" s="465"/>
      <c r="TV1" s="465"/>
      <c r="TW1" s="465"/>
      <c r="TX1" s="465"/>
      <c r="TY1" s="465"/>
      <c r="TZ1" s="465"/>
      <c r="UA1" s="465"/>
      <c r="UB1" s="465"/>
      <c r="UC1" s="465"/>
      <c r="UD1" s="465"/>
      <c r="UE1" s="465"/>
      <c r="UF1" s="465"/>
      <c r="UG1" s="465"/>
      <c r="UH1" s="465"/>
      <c r="UI1" s="465"/>
      <c r="UJ1" s="465"/>
      <c r="UK1" s="465"/>
      <c r="UL1" s="465"/>
      <c r="UM1" s="465"/>
      <c r="UN1" s="465"/>
      <c r="UO1" s="465"/>
      <c r="UP1" s="465"/>
      <c r="UQ1" s="465"/>
      <c r="UR1" s="465"/>
      <c r="US1" s="465"/>
      <c r="UT1" s="465"/>
      <c r="UU1" s="465"/>
      <c r="UV1" s="465"/>
      <c r="UW1" s="465"/>
      <c r="UX1" s="465"/>
      <c r="UY1" s="465"/>
      <c r="UZ1" s="465"/>
      <c r="VA1" s="465"/>
      <c r="VB1" s="465"/>
      <c r="VC1" s="465"/>
      <c r="VD1" s="465"/>
      <c r="VE1" s="465"/>
      <c r="VF1" s="465"/>
      <c r="VG1" s="465"/>
      <c r="VH1" s="465"/>
      <c r="VI1" s="465"/>
      <c r="VJ1" s="465"/>
      <c r="VK1" s="465"/>
      <c r="VL1" s="465"/>
      <c r="VM1" s="465"/>
      <c r="VN1" s="465"/>
      <c r="VO1" s="465"/>
      <c r="VP1" s="465"/>
      <c r="VQ1" s="465"/>
      <c r="VR1" s="465"/>
      <c r="VS1" s="465"/>
      <c r="VT1" s="465"/>
      <c r="VU1" s="465"/>
      <c r="VV1" s="465"/>
      <c r="VW1" s="465"/>
      <c r="VX1" s="465"/>
      <c r="VY1" s="465"/>
      <c r="VZ1" s="465"/>
      <c r="WA1" s="465"/>
      <c r="WB1" s="465"/>
      <c r="WC1" s="465"/>
      <c r="WD1" s="465"/>
      <c r="WE1" s="465"/>
      <c r="WF1" s="465"/>
      <c r="WG1" s="465"/>
      <c r="WH1" s="465"/>
      <c r="WI1" s="465"/>
      <c r="WJ1" s="465"/>
      <c r="WK1" s="465"/>
      <c r="WL1" s="465"/>
      <c r="WM1" s="465"/>
      <c r="WN1" s="465"/>
      <c r="WO1" s="465"/>
      <c r="WP1" s="465"/>
      <c r="WQ1" s="465"/>
      <c r="WR1" s="465"/>
      <c r="WS1" s="465"/>
      <c r="WT1" s="465"/>
      <c r="WU1" s="465"/>
      <c r="WV1" s="465"/>
      <c r="WW1" s="465"/>
      <c r="WX1" s="465"/>
      <c r="WY1" s="465"/>
      <c r="WZ1" s="465"/>
      <c r="XA1" s="465"/>
      <c r="XB1" s="465"/>
      <c r="XC1" s="465"/>
      <c r="XD1" s="465"/>
      <c r="XE1" s="465"/>
      <c r="XF1" s="465"/>
      <c r="XG1" s="465"/>
      <c r="XH1" s="465"/>
      <c r="XI1" s="465"/>
      <c r="XJ1" s="465"/>
      <c r="XK1" s="465"/>
      <c r="XL1" s="465"/>
      <c r="XM1" s="465"/>
      <c r="XN1" s="465"/>
      <c r="XO1" s="465"/>
      <c r="XP1" s="465"/>
      <c r="XQ1" s="465"/>
      <c r="XR1" s="465"/>
      <c r="XS1" s="465"/>
      <c r="XT1" s="465"/>
      <c r="XU1" s="465"/>
      <c r="XV1" s="465"/>
      <c r="XW1" s="465"/>
      <c r="XX1" s="465"/>
      <c r="XY1" s="465"/>
      <c r="XZ1" s="465"/>
      <c r="YA1" s="465"/>
      <c r="YB1" s="465"/>
      <c r="YC1" s="465"/>
      <c r="YD1" s="465"/>
      <c r="YE1" s="465"/>
      <c r="YF1" s="465"/>
      <c r="YG1" s="465"/>
      <c r="YH1" s="465"/>
      <c r="YI1" s="465"/>
      <c r="YJ1" s="465"/>
      <c r="YK1" s="465"/>
      <c r="YL1" s="465"/>
      <c r="YM1" s="465"/>
      <c r="YN1" s="465"/>
      <c r="YO1" s="465"/>
      <c r="YP1" s="465"/>
      <c r="YQ1" s="465"/>
      <c r="YR1" s="465"/>
      <c r="YS1" s="465"/>
      <c r="YT1" s="465"/>
      <c r="YU1" s="465"/>
      <c r="YV1" s="465"/>
      <c r="YW1" s="465"/>
      <c r="YX1" s="465"/>
      <c r="YY1" s="465"/>
      <c r="YZ1" s="465"/>
      <c r="ZA1" s="465"/>
      <c r="ZB1" s="465"/>
      <c r="ZC1" s="465"/>
      <c r="ZD1" s="465"/>
      <c r="ZE1" s="465"/>
      <c r="ZF1" s="465"/>
      <c r="ZG1" s="465"/>
      <c r="ZH1" s="465"/>
      <c r="ZI1" s="465"/>
      <c r="ZJ1" s="465"/>
      <c r="ZK1" s="465"/>
      <c r="ZL1" s="465"/>
      <c r="ZM1" s="465"/>
      <c r="ZN1" s="465"/>
      <c r="ZO1" s="465"/>
      <c r="ZP1" s="465"/>
      <c r="ZQ1" s="465"/>
      <c r="ZR1" s="465"/>
      <c r="ZS1" s="465"/>
      <c r="ZT1" s="465"/>
      <c r="ZU1" s="465"/>
      <c r="ZV1" s="465"/>
      <c r="ZW1" s="465"/>
      <c r="ZX1" s="465"/>
      <c r="ZY1" s="465"/>
      <c r="ZZ1" s="465"/>
      <c r="AAA1" s="465"/>
      <c r="AAB1" s="465"/>
      <c r="AAC1" s="465"/>
      <c r="AAD1" s="465"/>
      <c r="AAE1" s="465"/>
      <c r="AAF1" s="465"/>
      <c r="AAG1" s="465"/>
      <c r="AAH1" s="465"/>
      <c r="AAI1" s="465"/>
      <c r="AAJ1" s="465"/>
      <c r="AAK1" s="465"/>
      <c r="AAL1" s="465"/>
      <c r="AAM1" s="465"/>
      <c r="AAN1" s="465"/>
      <c r="AAO1" s="465"/>
      <c r="AAP1" s="465"/>
      <c r="AAQ1" s="465"/>
      <c r="AAR1" s="465"/>
      <c r="AAS1" s="465"/>
      <c r="AAT1" s="465"/>
      <c r="AAU1" s="465"/>
      <c r="AAV1" s="465"/>
      <c r="AAW1" s="465"/>
      <c r="AAX1" s="465"/>
      <c r="AAY1" s="465"/>
      <c r="AAZ1" s="465"/>
      <c r="ABA1" s="465"/>
      <c r="ABB1" s="465"/>
      <c r="ABC1" s="465"/>
      <c r="ABD1" s="465"/>
      <c r="ABE1" s="465"/>
      <c r="ABF1" s="465"/>
      <c r="ABG1" s="465"/>
      <c r="ABH1" s="465"/>
      <c r="ABI1" s="465"/>
      <c r="ABJ1" s="465"/>
      <c r="ABK1" s="465"/>
      <c r="ABL1" s="465"/>
      <c r="ABM1" s="465"/>
      <c r="ABN1" s="465"/>
      <c r="ABO1" s="465"/>
      <c r="ABP1" s="465"/>
      <c r="ABQ1" s="465"/>
      <c r="ABR1" s="465"/>
      <c r="ABS1" s="465"/>
      <c r="ABT1" s="465"/>
      <c r="ABU1" s="465"/>
      <c r="ABV1" s="465"/>
      <c r="ABW1" s="465"/>
      <c r="ABX1" s="465"/>
      <c r="ABY1" s="465"/>
      <c r="ABZ1" s="465"/>
      <c r="ACA1" s="465"/>
      <c r="ACB1" s="465"/>
      <c r="ACC1" s="465"/>
      <c r="ACD1" s="465"/>
      <c r="ACE1" s="465"/>
      <c r="ACF1" s="465"/>
      <c r="ACG1" s="465"/>
      <c r="ACH1" s="465"/>
      <c r="ACI1" s="465"/>
      <c r="ACJ1" s="465"/>
      <c r="ACK1" s="465"/>
      <c r="ACL1" s="465"/>
      <c r="ACM1" s="465"/>
      <c r="ACN1" s="465"/>
      <c r="ACO1" s="465"/>
      <c r="ACP1" s="465"/>
      <c r="ACQ1" s="465"/>
      <c r="ACR1" s="465"/>
      <c r="ACS1" s="465"/>
      <c r="ACT1" s="465"/>
      <c r="ACU1" s="465"/>
      <c r="ACV1" s="465"/>
      <c r="ACW1" s="465"/>
      <c r="ACX1" s="465"/>
      <c r="ACY1" s="465"/>
      <c r="ACZ1" s="465"/>
      <c r="ADA1" s="465"/>
      <c r="ADB1" s="465"/>
      <c r="ADC1" s="465"/>
      <c r="ADD1" s="465"/>
      <c r="ADE1" s="465"/>
      <c r="ADF1" s="465"/>
      <c r="ADG1" s="465"/>
      <c r="ADH1" s="465"/>
      <c r="ADI1" s="465"/>
      <c r="ADJ1" s="465"/>
      <c r="ADK1" s="465"/>
      <c r="ADL1" s="465"/>
      <c r="ADM1" s="465"/>
      <c r="ADN1" s="465"/>
      <c r="ADO1" s="465"/>
      <c r="ADP1" s="465"/>
      <c r="ADQ1" s="465"/>
      <c r="ADR1" s="465"/>
      <c r="ADS1" s="465"/>
      <c r="ADT1" s="465"/>
      <c r="ADU1" s="465"/>
      <c r="ADV1" s="465"/>
      <c r="ADW1" s="465"/>
      <c r="ADX1" s="465"/>
      <c r="ADY1" s="465"/>
      <c r="ADZ1" s="465"/>
      <c r="AEA1" s="465"/>
      <c r="AEB1" s="465"/>
      <c r="AEC1" s="465"/>
      <c r="AED1" s="465"/>
      <c r="AEE1" s="465"/>
      <c r="AEF1" s="465"/>
      <c r="AEG1" s="465"/>
      <c r="AEH1" s="465"/>
      <c r="AEI1" s="465"/>
      <c r="AEJ1" s="465"/>
      <c r="AEK1" s="465"/>
      <c r="AEL1" s="465"/>
      <c r="AEM1" s="465"/>
      <c r="AEN1" s="465"/>
      <c r="AEO1" s="465"/>
      <c r="AEP1" s="465"/>
      <c r="AEQ1" s="465"/>
      <c r="AER1" s="465"/>
      <c r="AES1" s="465"/>
      <c r="AET1" s="465"/>
      <c r="AEU1" s="465"/>
      <c r="AEV1" s="465"/>
      <c r="AEW1" s="465"/>
      <c r="AEX1" s="465"/>
      <c r="AEY1" s="465"/>
      <c r="AEZ1" s="465"/>
      <c r="AFA1" s="465"/>
      <c r="AFB1" s="465"/>
      <c r="AFC1" s="465"/>
      <c r="AFD1" s="465"/>
      <c r="AFE1" s="465"/>
      <c r="AFF1" s="465"/>
      <c r="AFG1" s="465"/>
      <c r="AFH1" s="465"/>
      <c r="AFI1" s="465"/>
      <c r="AFJ1" s="465"/>
      <c r="AFK1" s="465"/>
      <c r="AFL1" s="465"/>
      <c r="AFM1" s="465"/>
      <c r="AFN1" s="465"/>
      <c r="AFO1" s="465"/>
      <c r="AFP1" s="465"/>
      <c r="AFQ1" s="465"/>
      <c r="AFR1" s="465"/>
      <c r="AFS1" s="465"/>
      <c r="AFT1" s="465"/>
      <c r="AFU1" s="465"/>
      <c r="AFV1" s="465"/>
      <c r="AFW1" s="465"/>
      <c r="AFX1" s="465"/>
      <c r="AFY1" s="465"/>
      <c r="AFZ1" s="465"/>
      <c r="AGA1" s="465"/>
      <c r="AGB1" s="465"/>
      <c r="AGC1" s="465"/>
      <c r="AGD1" s="465"/>
      <c r="AGE1" s="465"/>
      <c r="AGF1" s="465"/>
      <c r="AGG1" s="465"/>
      <c r="AGH1" s="465"/>
      <c r="AGI1" s="465"/>
      <c r="AGJ1" s="465"/>
      <c r="AGK1" s="465"/>
      <c r="AGL1" s="465"/>
      <c r="AGM1" s="465"/>
      <c r="AGN1" s="465"/>
      <c r="AGO1" s="465"/>
      <c r="AGP1" s="465"/>
      <c r="AGQ1" s="465"/>
      <c r="AGR1" s="465"/>
      <c r="AGS1" s="465"/>
      <c r="AGT1" s="465"/>
      <c r="AGU1" s="465"/>
      <c r="AGV1" s="465"/>
      <c r="AGW1" s="465"/>
      <c r="AGX1" s="465"/>
      <c r="AGY1" s="465"/>
      <c r="AGZ1" s="465"/>
      <c r="AHA1" s="465"/>
      <c r="AHB1" s="465"/>
      <c r="AHC1" s="465"/>
      <c r="AHD1" s="465"/>
      <c r="AHE1" s="465"/>
      <c r="AHF1" s="465"/>
      <c r="AHG1" s="465"/>
      <c r="AHH1" s="465"/>
      <c r="AHI1" s="465"/>
      <c r="AHJ1" s="465"/>
      <c r="AHK1" s="465"/>
      <c r="AHL1" s="465"/>
      <c r="AHM1" s="465"/>
      <c r="AHN1" s="465"/>
      <c r="AHO1" s="465"/>
      <c r="AHP1" s="465"/>
      <c r="AHQ1" s="465"/>
      <c r="AHR1" s="465"/>
      <c r="AHS1" s="465"/>
      <c r="AHT1" s="465"/>
      <c r="AHU1" s="465"/>
      <c r="AHV1" s="465"/>
      <c r="AHW1" s="465"/>
      <c r="AHX1" s="465"/>
      <c r="AHY1" s="465"/>
      <c r="AHZ1" s="465"/>
      <c r="AIA1" s="465"/>
      <c r="AIB1" s="465"/>
      <c r="AIC1" s="465"/>
      <c r="AID1" s="465"/>
      <c r="AIE1" s="465"/>
      <c r="AIF1" s="465"/>
      <c r="AIG1" s="465"/>
      <c r="AIH1" s="465"/>
      <c r="AII1" s="465"/>
      <c r="AIJ1" s="465"/>
      <c r="AIK1" s="465"/>
      <c r="AIL1" s="465"/>
      <c r="AIM1" s="465"/>
      <c r="AIN1" s="465"/>
      <c r="AIO1" s="465"/>
      <c r="AIP1" s="465"/>
      <c r="AIQ1" s="465"/>
      <c r="AIR1" s="465"/>
      <c r="AIS1" s="465"/>
      <c r="AIT1" s="465"/>
      <c r="AIU1" s="465"/>
      <c r="AIV1" s="465"/>
      <c r="AIW1" s="465"/>
      <c r="AIX1" s="465"/>
      <c r="AIY1" s="465"/>
      <c r="AIZ1" s="465"/>
      <c r="AJA1" s="465"/>
      <c r="AJB1" s="465"/>
      <c r="AJC1" s="465"/>
      <c r="AJD1" s="465"/>
      <c r="AJE1" s="465"/>
      <c r="AJF1" s="465"/>
      <c r="AJG1" s="465"/>
      <c r="AJH1" s="465"/>
      <c r="AJI1" s="465"/>
      <c r="AJJ1" s="465"/>
      <c r="AJK1" s="465"/>
      <c r="AJL1" s="465"/>
      <c r="AJM1" s="465"/>
      <c r="AJN1" s="465"/>
      <c r="AJO1" s="465"/>
      <c r="AJP1" s="465"/>
      <c r="AJQ1" s="465"/>
      <c r="AJR1" s="465"/>
      <c r="AJS1" s="465"/>
      <c r="AJT1" s="465"/>
      <c r="AJU1" s="465"/>
      <c r="AJV1" s="465"/>
      <c r="AJW1" s="465"/>
      <c r="AJX1" s="465"/>
      <c r="AJY1" s="465"/>
      <c r="AJZ1" s="465"/>
      <c r="AKA1" s="465"/>
      <c r="AKB1" s="465"/>
      <c r="AKC1" s="465"/>
      <c r="AKD1" s="465"/>
      <c r="AKE1" s="465"/>
      <c r="AKF1" s="465"/>
      <c r="AKG1" s="465"/>
      <c r="AKH1" s="465"/>
      <c r="AKI1" s="465"/>
      <c r="AKJ1" s="465"/>
      <c r="AKK1" s="465"/>
      <c r="AKL1" s="465"/>
      <c r="AKM1" s="465"/>
      <c r="AKN1" s="465"/>
      <c r="AKO1" s="465"/>
      <c r="AKP1" s="465"/>
      <c r="AKQ1" s="465"/>
      <c r="AKR1" s="465"/>
      <c r="AKS1" s="465"/>
      <c r="AKT1" s="465"/>
      <c r="AKU1" s="465"/>
      <c r="AKV1" s="465"/>
      <c r="AKW1" s="465"/>
      <c r="AKX1" s="465"/>
      <c r="AKY1" s="465"/>
      <c r="AKZ1" s="465"/>
      <c r="ALA1" s="465"/>
      <c r="ALB1" s="465"/>
      <c r="ALC1" s="465"/>
      <c r="ALD1" s="465"/>
      <c r="ALE1" s="465"/>
      <c r="ALF1" s="465"/>
      <c r="ALG1" s="465"/>
      <c r="ALH1" s="465"/>
      <c r="ALI1" s="465"/>
      <c r="ALJ1" s="465"/>
      <c r="ALK1" s="465"/>
      <c r="ALL1" s="465"/>
      <c r="ALM1" s="465"/>
      <c r="ALN1" s="465"/>
      <c r="ALO1" s="465"/>
      <c r="ALP1" s="465"/>
      <c r="ALQ1" s="465"/>
      <c r="ALR1" s="465"/>
      <c r="ALS1" s="465"/>
      <c r="ALT1" s="465"/>
      <c r="ALU1" s="465"/>
      <c r="ALV1" s="465"/>
      <c r="ALW1" s="465"/>
      <c r="ALX1" s="465"/>
      <c r="ALY1" s="465"/>
      <c r="ALZ1" s="465"/>
      <c r="AMA1" s="465"/>
      <c r="AMB1" s="465"/>
      <c r="AMC1" s="465"/>
      <c r="AMD1" s="465"/>
      <c r="AME1" s="465"/>
      <c r="AMF1" s="465"/>
      <c r="AMG1" s="465"/>
      <c r="AMH1" s="465"/>
      <c r="AMI1" s="465"/>
      <c r="AMJ1" s="465"/>
      <c r="AMK1" s="465"/>
      <c r="AML1" s="465"/>
      <c r="AMM1" s="465"/>
      <c r="AMN1" s="465"/>
      <c r="AMO1" s="465"/>
      <c r="AMP1" s="465"/>
      <c r="AMQ1" s="465"/>
      <c r="AMR1" s="465"/>
      <c r="AMS1" s="465"/>
      <c r="AMT1" s="465"/>
      <c r="AMU1" s="465"/>
      <c r="AMV1" s="465"/>
      <c r="AMW1" s="465"/>
      <c r="AMX1" s="465"/>
      <c r="AMY1" s="465"/>
      <c r="AMZ1" s="465"/>
      <c r="ANA1" s="465"/>
      <c r="ANB1" s="465"/>
      <c r="ANC1" s="465"/>
      <c r="AND1" s="465"/>
      <c r="ANE1" s="465"/>
      <c r="ANF1" s="465"/>
      <c r="ANG1" s="465"/>
      <c r="ANH1" s="465"/>
      <c r="ANI1" s="465"/>
      <c r="ANJ1" s="465"/>
      <c r="ANK1" s="465"/>
      <c r="ANL1" s="465"/>
      <c r="ANM1" s="465"/>
      <c r="ANN1" s="465"/>
      <c r="ANO1" s="465"/>
      <c r="ANP1" s="465"/>
      <c r="ANQ1" s="465"/>
      <c r="ANR1" s="465"/>
      <c r="ANS1" s="465"/>
      <c r="ANT1" s="465"/>
      <c r="ANU1" s="465"/>
      <c r="ANV1" s="465"/>
      <c r="ANW1" s="465"/>
      <c r="ANX1" s="465"/>
      <c r="ANY1" s="465"/>
      <c r="ANZ1" s="465"/>
      <c r="AOA1" s="465"/>
      <c r="AOB1" s="465"/>
      <c r="AOC1" s="465"/>
      <c r="AOD1" s="465"/>
      <c r="AOE1" s="465"/>
      <c r="AOF1" s="465"/>
      <c r="AOG1" s="465"/>
      <c r="AOH1" s="465"/>
      <c r="AOI1" s="465"/>
      <c r="AOJ1" s="465"/>
      <c r="AOK1" s="465"/>
      <c r="AOL1" s="465"/>
      <c r="AOM1" s="465"/>
      <c r="AON1" s="465"/>
      <c r="AOO1" s="465"/>
      <c r="AOP1" s="465"/>
      <c r="AOQ1" s="465"/>
      <c r="AOR1" s="465"/>
      <c r="AOS1" s="465"/>
      <c r="AOT1" s="465"/>
      <c r="AOU1" s="465"/>
      <c r="AOV1" s="465"/>
      <c r="AOW1" s="465"/>
      <c r="AOX1" s="465"/>
      <c r="AOY1" s="465"/>
      <c r="AOZ1" s="465"/>
      <c r="APA1" s="465"/>
      <c r="APB1" s="465"/>
      <c r="APC1" s="465"/>
      <c r="APD1" s="465"/>
      <c r="APE1" s="465"/>
      <c r="APF1" s="465"/>
      <c r="APG1" s="465"/>
      <c r="APH1" s="465"/>
      <c r="API1" s="465"/>
      <c r="APJ1" s="465"/>
      <c r="APK1" s="465"/>
      <c r="APL1" s="465"/>
      <c r="APM1" s="465"/>
      <c r="APN1" s="465"/>
      <c r="APO1" s="465"/>
      <c r="APP1" s="465"/>
      <c r="APQ1" s="465"/>
      <c r="APR1" s="465"/>
      <c r="APS1" s="465"/>
      <c r="APT1" s="465"/>
      <c r="APU1" s="465"/>
      <c r="APV1" s="465"/>
      <c r="APW1" s="465"/>
      <c r="APX1" s="465"/>
      <c r="APY1" s="465"/>
      <c r="APZ1" s="465"/>
      <c r="AQA1" s="465"/>
      <c r="AQB1" s="465"/>
      <c r="AQC1" s="465"/>
      <c r="AQD1" s="465"/>
      <c r="AQE1" s="465"/>
      <c r="AQF1" s="465"/>
      <c r="AQG1" s="465"/>
      <c r="AQH1" s="465"/>
      <c r="AQI1" s="465"/>
      <c r="AQJ1" s="465"/>
      <c r="AQK1" s="465"/>
      <c r="AQL1" s="465"/>
      <c r="AQM1" s="465"/>
      <c r="AQN1" s="465"/>
      <c r="AQO1" s="465"/>
      <c r="AQP1" s="465"/>
      <c r="AQQ1" s="465"/>
      <c r="AQR1" s="465"/>
      <c r="AQS1" s="465"/>
      <c r="AQT1" s="465"/>
      <c r="AQU1" s="465"/>
      <c r="AQV1" s="465"/>
      <c r="AQW1" s="465"/>
      <c r="AQX1" s="465"/>
      <c r="AQY1" s="465"/>
      <c r="AQZ1" s="465"/>
      <c r="ARA1" s="465"/>
      <c r="ARB1" s="465"/>
      <c r="ARC1" s="465"/>
      <c r="ARD1" s="465"/>
      <c r="ARE1" s="465"/>
      <c r="ARF1" s="465"/>
      <c r="ARG1" s="465"/>
      <c r="ARH1" s="465"/>
      <c r="ARI1" s="465"/>
      <c r="ARJ1" s="465"/>
      <c r="ARK1" s="465"/>
      <c r="ARL1" s="465"/>
      <c r="ARM1" s="465"/>
      <c r="ARN1" s="465"/>
      <c r="ARO1" s="465"/>
      <c r="ARP1" s="465"/>
      <c r="ARQ1" s="465"/>
      <c r="ARR1" s="465"/>
      <c r="ARS1" s="465"/>
      <c r="ART1" s="465"/>
      <c r="ARU1" s="465"/>
      <c r="ARV1" s="465"/>
      <c r="ARW1" s="465"/>
      <c r="ARX1" s="465"/>
      <c r="ARY1" s="465"/>
      <c r="ARZ1" s="465"/>
      <c r="ASA1" s="465"/>
      <c r="ASB1" s="465"/>
      <c r="ASC1" s="465"/>
      <c r="ASD1" s="465"/>
      <c r="ASE1" s="465"/>
      <c r="ASF1" s="465"/>
      <c r="ASG1" s="465"/>
      <c r="ASH1" s="465"/>
      <c r="ASI1" s="465"/>
      <c r="ASJ1" s="465"/>
      <c r="ASK1" s="465"/>
      <c r="ASL1" s="465"/>
      <c r="ASM1" s="465"/>
      <c r="ASN1" s="465"/>
      <c r="ASO1" s="465"/>
      <c r="ASP1" s="465"/>
      <c r="ASQ1" s="465"/>
      <c r="ASR1" s="465"/>
      <c r="ASS1" s="465"/>
      <c r="AST1" s="465"/>
      <c r="ASU1" s="465"/>
      <c r="ASV1" s="465"/>
      <c r="ASW1" s="465"/>
      <c r="ASX1" s="465"/>
      <c r="ASY1" s="465"/>
      <c r="ASZ1" s="465"/>
      <c r="ATA1" s="465"/>
      <c r="ATB1" s="465"/>
      <c r="ATC1" s="465"/>
      <c r="ATD1" s="465"/>
      <c r="ATE1" s="465"/>
      <c r="ATF1" s="465"/>
      <c r="ATG1" s="465"/>
      <c r="ATH1" s="465"/>
      <c r="ATI1" s="465"/>
      <c r="ATJ1" s="465"/>
      <c r="ATK1" s="465"/>
      <c r="ATL1" s="465"/>
      <c r="ATM1" s="465"/>
      <c r="ATN1" s="465"/>
      <c r="ATO1" s="465"/>
      <c r="ATP1" s="465"/>
      <c r="ATQ1" s="465"/>
      <c r="ATR1" s="465"/>
      <c r="ATS1" s="465"/>
      <c r="ATT1" s="465"/>
      <c r="ATU1" s="465"/>
      <c r="ATV1" s="465"/>
      <c r="ATW1" s="465"/>
      <c r="ATX1" s="465"/>
      <c r="ATY1" s="465"/>
      <c r="ATZ1" s="465"/>
      <c r="AUA1" s="465"/>
      <c r="AUB1" s="465"/>
      <c r="AUC1" s="465"/>
      <c r="AUD1" s="465"/>
      <c r="AUE1" s="465"/>
      <c r="AUF1" s="465"/>
      <c r="AUG1" s="465"/>
      <c r="AUH1" s="465"/>
      <c r="AUI1" s="465"/>
      <c r="AUJ1" s="465"/>
      <c r="AUK1" s="465"/>
      <c r="AUL1" s="465"/>
      <c r="AUM1" s="465"/>
      <c r="AUN1" s="465"/>
      <c r="AUO1" s="465"/>
      <c r="AUP1" s="465"/>
      <c r="AUQ1" s="465"/>
      <c r="AUR1" s="465"/>
      <c r="AUS1" s="465"/>
      <c r="AUT1" s="465"/>
      <c r="AUU1" s="465"/>
      <c r="AUV1" s="465"/>
      <c r="AUW1" s="465"/>
      <c r="AUX1" s="465"/>
      <c r="AUY1" s="465"/>
      <c r="AUZ1" s="465"/>
      <c r="AVA1" s="465"/>
      <c r="AVB1" s="465"/>
      <c r="AVC1" s="465"/>
      <c r="AVD1" s="465"/>
      <c r="AVE1" s="465"/>
      <c r="AVF1" s="465"/>
      <c r="AVG1" s="465"/>
      <c r="AVH1" s="465"/>
      <c r="AVI1" s="465"/>
      <c r="AVJ1" s="465"/>
      <c r="AVK1" s="465"/>
      <c r="AVL1" s="465"/>
      <c r="AVM1" s="465"/>
      <c r="AVN1" s="465"/>
      <c r="AVO1" s="465"/>
      <c r="AVP1" s="465"/>
      <c r="AVQ1" s="465"/>
      <c r="AVR1" s="465"/>
      <c r="AVS1" s="465"/>
      <c r="AVT1" s="465"/>
      <c r="AVU1" s="465"/>
      <c r="AVV1" s="465"/>
      <c r="AVW1" s="465"/>
      <c r="AVX1" s="465"/>
      <c r="AVY1" s="465"/>
      <c r="AVZ1" s="465"/>
      <c r="AWA1" s="465"/>
      <c r="AWB1" s="465"/>
      <c r="AWC1" s="465"/>
      <c r="AWD1" s="465"/>
      <c r="AWE1" s="465"/>
      <c r="AWF1" s="465"/>
      <c r="AWG1" s="465"/>
      <c r="AWH1" s="465"/>
      <c r="AWI1" s="465"/>
      <c r="AWJ1" s="465"/>
      <c r="AWK1" s="465"/>
      <c r="AWL1" s="465"/>
      <c r="AWM1" s="465"/>
      <c r="AWN1" s="465"/>
      <c r="AWO1" s="465"/>
      <c r="AWP1" s="465"/>
      <c r="AWQ1" s="465"/>
      <c r="AWR1" s="465"/>
      <c r="AWS1" s="465"/>
      <c r="AWT1" s="465"/>
      <c r="AWU1" s="465"/>
      <c r="AWV1" s="465"/>
      <c r="AWW1" s="465"/>
      <c r="AWX1" s="465"/>
      <c r="AWY1" s="465"/>
      <c r="AWZ1" s="465"/>
      <c r="AXA1" s="465"/>
      <c r="AXB1" s="465"/>
      <c r="AXC1" s="465"/>
      <c r="AXD1" s="465"/>
      <c r="AXE1" s="465"/>
      <c r="AXF1" s="465"/>
      <c r="AXG1" s="465"/>
      <c r="AXH1" s="465"/>
      <c r="AXI1" s="465"/>
      <c r="AXJ1" s="465"/>
      <c r="AXK1" s="465"/>
      <c r="AXL1" s="465"/>
      <c r="AXM1" s="465"/>
      <c r="AXN1" s="465"/>
      <c r="AXO1" s="465"/>
      <c r="AXP1" s="465"/>
      <c r="AXQ1" s="465"/>
      <c r="AXR1" s="465"/>
      <c r="AXS1" s="465"/>
      <c r="AXT1" s="465"/>
      <c r="AXU1" s="465"/>
      <c r="AXV1" s="465"/>
      <c r="AXW1" s="465"/>
      <c r="AXX1" s="465"/>
      <c r="AXY1" s="465"/>
      <c r="AXZ1" s="465"/>
      <c r="AYA1" s="465"/>
      <c r="AYB1" s="465"/>
      <c r="AYC1" s="465"/>
      <c r="AYD1" s="465"/>
      <c r="AYE1" s="465"/>
      <c r="AYF1" s="465"/>
      <c r="AYG1" s="465"/>
      <c r="AYH1" s="465"/>
      <c r="AYI1" s="465"/>
      <c r="AYJ1" s="465"/>
      <c r="AYK1" s="465"/>
      <c r="AYL1" s="465"/>
      <c r="AYM1" s="465"/>
      <c r="AYN1" s="465"/>
      <c r="AYO1" s="465"/>
      <c r="AYP1" s="465"/>
      <c r="AYQ1" s="465"/>
      <c r="AYR1" s="465"/>
      <c r="AYS1" s="465"/>
      <c r="AYT1" s="465"/>
      <c r="AYU1" s="465"/>
      <c r="AYV1" s="465"/>
      <c r="AYW1" s="465"/>
      <c r="AYX1" s="465"/>
      <c r="AYY1" s="465"/>
      <c r="AYZ1" s="465"/>
      <c r="AZA1" s="465"/>
      <c r="AZB1" s="465"/>
      <c r="AZC1" s="465"/>
      <c r="AZD1" s="465"/>
      <c r="AZE1" s="465"/>
      <c r="AZF1" s="465"/>
      <c r="AZG1" s="465"/>
      <c r="AZH1" s="465"/>
      <c r="AZI1" s="465"/>
      <c r="AZJ1" s="465"/>
      <c r="AZK1" s="465"/>
      <c r="AZL1" s="465"/>
      <c r="AZM1" s="465"/>
      <c r="AZN1" s="465"/>
      <c r="AZO1" s="465"/>
      <c r="AZP1" s="465"/>
      <c r="AZQ1" s="465"/>
      <c r="AZR1" s="465"/>
      <c r="AZS1" s="465"/>
      <c r="AZT1" s="465"/>
      <c r="AZU1" s="465"/>
      <c r="AZV1" s="465"/>
      <c r="AZW1" s="465"/>
      <c r="AZX1" s="465"/>
      <c r="AZY1" s="465"/>
      <c r="AZZ1" s="465"/>
      <c r="BAA1" s="465"/>
      <c r="BAB1" s="465"/>
      <c r="BAC1" s="465"/>
      <c r="BAD1" s="465"/>
      <c r="BAE1" s="465"/>
      <c r="BAF1" s="465"/>
      <c r="BAG1" s="465"/>
      <c r="BAH1" s="465"/>
      <c r="BAI1" s="465"/>
      <c r="BAJ1" s="465"/>
      <c r="BAK1" s="465"/>
      <c r="BAL1" s="465"/>
      <c r="BAM1" s="465"/>
      <c r="BAN1" s="465"/>
      <c r="BAO1" s="465"/>
      <c r="BAP1" s="465"/>
      <c r="BAQ1" s="465"/>
      <c r="BAR1" s="465"/>
      <c r="BAS1" s="465"/>
      <c r="BAT1" s="465"/>
      <c r="BAU1" s="465"/>
      <c r="BAV1" s="465"/>
      <c r="BAW1" s="465"/>
      <c r="BAX1" s="465"/>
      <c r="BAY1" s="465"/>
      <c r="BAZ1" s="465"/>
      <c r="BBA1" s="465"/>
      <c r="BBB1" s="465"/>
      <c r="BBC1" s="465"/>
      <c r="BBD1" s="465"/>
      <c r="BBE1" s="465"/>
      <c r="BBF1" s="465"/>
      <c r="BBG1" s="465"/>
      <c r="BBH1" s="465"/>
      <c r="BBI1" s="465"/>
      <c r="BBJ1" s="465"/>
      <c r="BBK1" s="465"/>
      <c r="BBL1" s="465"/>
      <c r="BBM1" s="465"/>
      <c r="BBN1" s="465"/>
      <c r="BBO1" s="465"/>
      <c r="BBP1" s="465"/>
      <c r="BBQ1" s="465"/>
      <c r="BBR1" s="465"/>
      <c r="BBS1" s="465"/>
      <c r="BBT1" s="465"/>
      <c r="BBU1" s="465"/>
      <c r="BBV1" s="465"/>
      <c r="BBW1" s="465"/>
      <c r="BBX1" s="465"/>
      <c r="BBY1" s="465"/>
      <c r="BBZ1" s="465"/>
      <c r="BCA1" s="465"/>
      <c r="BCB1" s="465"/>
      <c r="BCC1" s="465"/>
      <c r="BCD1" s="465"/>
      <c r="BCE1" s="465"/>
      <c r="BCF1" s="465"/>
      <c r="BCG1" s="465"/>
      <c r="BCH1" s="465"/>
      <c r="BCI1" s="465"/>
      <c r="BCJ1" s="465"/>
      <c r="BCK1" s="465"/>
      <c r="BCL1" s="465"/>
      <c r="BCM1" s="465"/>
      <c r="BCN1" s="465"/>
      <c r="BCO1" s="465"/>
      <c r="BCP1" s="465"/>
      <c r="BCQ1" s="465"/>
      <c r="BCR1" s="465"/>
      <c r="BCS1" s="465"/>
      <c r="BCT1" s="465"/>
      <c r="BCU1" s="465"/>
      <c r="BCV1" s="465"/>
      <c r="BCW1" s="465"/>
      <c r="BCX1" s="465"/>
      <c r="BCY1" s="465"/>
      <c r="BCZ1" s="465"/>
      <c r="BDA1" s="465"/>
      <c r="BDB1" s="465"/>
      <c r="BDC1" s="465"/>
      <c r="BDD1" s="465"/>
      <c r="BDE1" s="465"/>
      <c r="BDF1" s="465"/>
      <c r="BDG1" s="465"/>
      <c r="BDH1" s="465"/>
      <c r="BDI1" s="465"/>
      <c r="BDJ1" s="465"/>
      <c r="BDK1" s="465"/>
      <c r="BDL1" s="465"/>
      <c r="BDM1" s="465"/>
      <c r="BDN1" s="465"/>
      <c r="BDO1" s="465"/>
      <c r="BDP1" s="465"/>
      <c r="BDQ1" s="465"/>
      <c r="BDR1" s="465"/>
      <c r="BDS1" s="465"/>
      <c r="BDT1" s="465"/>
      <c r="BDU1" s="465"/>
      <c r="BDV1" s="465"/>
      <c r="BDW1" s="465"/>
      <c r="BDX1" s="465"/>
      <c r="BDY1" s="465"/>
      <c r="BDZ1" s="465"/>
      <c r="BEA1" s="465"/>
      <c r="BEB1" s="465"/>
      <c r="BEC1" s="465"/>
      <c r="BED1" s="465"/>
      <c r="BEE1" s="465"/>
      <c r="BEF1" s="465"/>
      <c r="BEG1" s="465"/>
      <c r="BEH1" s="465"/>
      <c r="BEI1" s="465"/>
      <c r="BEJ1" s="465"/>
      <c r="BEK1" s="465"/>
      <c r="BEL1" s="465"/>
      <c r="BEM1" s="465"/>
      <c r="BEN1" s="465"/>
      <c r="BEO1" s="465"/>
      <c r="BEP1" s="465"/>
      <c r="BEQ1" s="465"/>
      <c r="BER1" s="465"/>
      <c r="BES1" s="465"/>
      <c r="BET1" s="465"/>
      <c r="BEU1" s="465"/>
      <c r="BEV1" s="465"/>
      <c r="BEW1" s="465"/>
      <c r="BEX1" s="465"/>
      <c r="BEY1" s="465"/>
      <c r="BEZ1" s="465"/>
      <c r="BFA1" s="465"/>
      <c r="BFB1" s="465"/>
      <c r="BFC1" s="465"/>
      <c r="BFD1" s="465"/>
      <c r="BFE1" s="465"/>
      <c r="BFF1" s="465"/>
      <c r="BFG1" s="465"/>
      <c r="BFH1" s="465"/>
      <c r="BFI1" s="465"/>
      <c r="BFJ1" s="465"/>
      <c r="BFK1" s="465"/>
      <c r="BFL1" s="465"/>
      <c r="BFM1" s="465"/>
      <c r="BFN1" s="465"/>
      <c r="BFO1" s="465"/>
      <c r="BFP1" s="465"/>
      <c r="BFQ1" s="465"/>
      <c r="BFR1" s="465"/>
      <c r="BFS1" s="465"/>
      <c r="BFT1" s="465"/>
      <c r="BFU1" s="465"/>
      <c r="BFV1" s="465"/>
      <c r="BFW1" s="465"/>
      <c r="BFX1" s="465"/>
      <c r="BFY1" s="465"/>
      <c r="BFZ1" s="465"/>
      <c r="BGA1" s="465"/>
      <c r="BGB1" s="465"/>
      <c r="BGC1" s="465"/>
      <c r="BGD1" s="465"/>
      <c r="BGE1" s="465"/>
      <c r="BGF1" s="465"/>
      <c r="BGG1" s="465"/>
      <c r="BGH1" s="465"/>
      <c r="BGI1" s="465"/>
      <c r="BGJ1" s="465"/>
      <c r="BGK1" s="465"/>
      <c r="BGL1" s="465"/>
      <c r="BGM1" s="465"/>
      <c r="BGN1" s="465"/>
      <c r="BGO1" s="465"/>
      <c r="BGP1" s="465"/>
      <c r="BGQ1" s="465"/>
      <c r="BGR1" s="465"/>
      <c r="BGS1" s="465"/>
      <c r="BGT1" s="465"/>
      <c r="BGU1" s="465"/>
      <c r="BGV1" s="465"/>
      <c r="BGW1" s="465"/>
      <c r="BGX1" s="465"/>
      <c r="BGY1" s="465"/>
      <c r="BGZ1" s="465"/>
      <c r="BHA1" s="465"/>
      <c r="BHB1" s="465"/>
      <c r="BHC1" s="465"/>
      <c r="BHD1" s="465"/>
      <c r="BHE1" s="465"/>
      <c r="BHF1" s="465"/>
      <c r="BHG1" s="465"/>
      <c r="BHH1" s="465"/>
      <c r="BHI1" s="465"/>
      <c r="BHJ1" s="465"/>
      <c r="BHK1" s="465"/>
      <c r="BHL1" s="465"/>
      <c r="BHM1" s="465"/>
      <c r="BHN1" s="465"/>
      <c r="BHO1" s="465"/>
      <c r="BHP1" s="465"/>
      <c r="BHQ1" s="465"/>
      <c r="BHR1" s="465"/>
      <c r="BHS1" s="465"/>
      <c r="BHT1" s="465"/>
      <c r="BHU1" s="465"/>
      <c r="BHV1" s="465"/>
      <c r="BHW1" s="465"/>
      <c r="BHX1" s="465"/>
      <c r="BHY1" s="465"/>
      <c r="BHZ1" s="465"/>
      <c r="BIA1" s="465"/>
      <c r="BIB1" s="465"/>
      <c r="BIC1" s="465"/>
      <c r="BID1" s="465"/>
      <c r="BIE1" s="465"/>
      <c r="BIF1" s="465"/>
      <c r="BIG1" s="465"/>
      <c r="BIH1" s="465"/>
      <c r="BII1" s="465"/>
      <c r="BIJ1" s="465"/>
      <c r="BIK1" s="465"/>
      <c r="BIL1" s="465"/>
      <c r="BIM1" s="465"/>
      <c r="BIN1" s="465"/>
      <c r="BIO1" s="465"/>
      <c r="BIP1" s="465"/>
      <c r="BIQ1" s="465"/>
      <c r="BIR1" s="465"/>
      <c r="BIS1" s="465"/>
      <c r="BIT1" s="465"/>
      <c r="BIU1" s="465"/>
      <c r="BIV1" s="465"/>
      <c r="BIW1" s="465"/>
      <c r="BIX1" s="465"/>
      <c r="BIY1" s="465"/>
      <c r="BIZ1" s="465"/>
      <c r="BJA1" s="465"/>
      <c r="BJB1" s="465"/>
      <c r="BJC1" s="465"/>
      <c r="BJD1" s="465"/>
      <c r="BJE1" s="465"/>
      <c r="BJF1" s="465"/>
      <c r="BJG1" s="465"/>
      <c r="BJH1" s="465"/>
      <c r="BJI1" s="465"/>
      <c r="BJJ1" s="465"/>
      <c r="BJK1" s="465"/>
      <c r="BJL1" s="465"/>
      <c r="BJM1" s="465"/>
      <c r="BJN1" s="465"/>
      <c r="BJO1" s="465"/>
      <c r="BJP1" s="465"/>
      <c r="BJQ1" s="465"/>
      <c r="BJR1" s="465"/>
      <c r="BJS1" s="465"/>
      <c r="BJT1" s="465"/>
      <c r="BJU1" s="465"/>
      <c r="BJV1" s="465"/>
      <c r="BJW1" s="465"/>
      <c r="BJX1" s="465"/>
      <c r="BJY1" s="465"/>
      <c r="BJZ1" s="465"/>
      <c r="BKA1" s="465"/>
      <c r="BKB1" s="465"/>
      <c r="BKC1" s="465"/>
      <c r="BKD1" s="465"/>
      <c r="BKE1" s="465"/>
      <c r="BKF1" s="465"/>
      <c r="BKG1" s="465"/>
      <c r="BKH1" s="465"/>
      <c r="BKI1" s="465"/>
      <c r="BKJ1" s="465"/>
      <c r="BKK1" s="465"/>
      <c r="BKL1" s="465"/>
      <c r="BKM1" s="465"/>
      <c r="BKN1" s="465"/>
      <c r="BKO1" s="465"/>
      <c r="BKP1" s="465"/>
      <c r="BKQ1" s="465"/>
      <c r="BKR1" s="465"/>
      <c r="BKS1" s="465"/>
      <c r="BKT1" s="465"/>
      <c r="BKU1" s="465"/>
      <c r="BKV1" s="465"/>
      <c r="BKW1" s="465"/>
      <c r="BKX1" s="465"/>
      <c r="BKY1" s="465"/>
      <c r="BKZ1" s="465"/>
      <c r="BLA1" s="465"/>
      <c r="BLB1" s="465"/>
      <c r="BLC1" s="465"/>
      <c r="BLD1" s="465"/>
      <c r="BLE1" s="465"/>
      <c r="BLF1" s="465"/>
      <c r="BLG1" s="465"/>
      <c r="BLH1" s="465"/>
      <c r="BLI1" s="465"/>
      <c r="BLJ1" s="465"/>
      <c r="BLK1" s="465"/>
      <c r="BLL1" s="465"/>
      <c r="BLM1" s="465"/>
      <c r="BLN1" s="465"/>
      <c r="BLO1" s="465"/>
      <c r="BLP1" s="465"/>
      <c r="BLQ1" s="465"/>
      <c r="BLR1" s="465"/>
      <c r="BLS1" s="465"/>
      <c r="BLT1" s="465"/>
      <c r="BLU1" s="465"/>
      <c r="BLV1" s="465"/>
      <c r="BLW1" s="465"/>
      <c r="BLX1" s="465"/>
      <c r="BLY1" s="465"/>
      <c r="BLZ1" s="465"/>
      <c r="BMA1" s="465"/>
      <c r="BMB1" s="465"/>
      <c r="BMC1" s="465"/>
      <c r="BMD1" s="465"/>
      <c r="BME1" s="465"/>
      <c r="BMF1" s="465"/>
      <c r="BMG1" s="465"/>
      <c r="BMH1" s="465"/>
      <c r="BMI1" s="465"/>
      <c r="BMJ1" s="465"/>
      <c r="BMK1" s="465"/>
      <c r="BML1" s="465"/>
      <c r="BMM1" s="465"/>
      <c r="BMN1" s="465"/>
      <c r="BMO1" s="465"/>
      <c r="BMP1" s="465"/>
      <c r="BMQ1" s="465"/>
      <c r="BMR1" s="465"/>
      <c r="BMS1" s="465"/>
      <c r="BMT1" s="465"/>
      <c r="BMU1" s="465"/>
      <c r="BMV1" s="465"/>
      <c r="BMW1" s="465"/>
      <c r="BMX1" s="465"/>
      <c r="BMY1" s="465"/>
      <c r="BMZ1" s="465"/>
      <c r="BNA1" s="465"/>
      <c r="BNB1" s="465"/>
      <c r="BNC1" s="465"/>
      <c r="BND1" s="465"/>
      <c r="BNE1" s="465"/>
      <c r="BNF1" s="465"/>
      <c r="BNG1" s="465"/>
      <c r="BNH1" s="465"/>
      <c r="BNI1" s="465"/>
      <c r="BNJ1" s="465"/>
      <c r="BNK1" s="465"/>
      <c r="BNL1" s="465"/>
      <c r="BNM1" s="465"/>
      <c r="BNN1" s="465"/>
      <c r="BNO1" s="465"/>
      <c r="BNP1" s="465"/>
      <c r="BNQ1" s="465"/>
      <c r="BNR1" s="465"/>
      <c r="BNS1" s="465"/>
      <c r="BNT1" s="465"/>
      <c r="BNU1" s="465"/>
      <c r="BNV1" s="465"/>
      <c r="BNW1" s="465"/>
      <c r="BNX1" s="465"/>
      <c r="BNY1" s="465"/>
      <c r="BNZ1" s="465"/>
      <c r="BOA1" s="465"/>
      <c r="BOB1" s="465"/>
      <c r="BOC1" s="465"/>
      <c r="BOD1" s="465"/>
      <c r="BOE1" s="465"/>
      <c r="BOF1" s="465"/>
      <c r="BOG1" s="465"/>
      <c r="BOH1" s="465"/>
      <c r="BOI1" s="465"/>
      <c r="BOJ1" s="465"/>
      <c r="BOK1" s="465"/>
      <c r="BOL1" s="465"/>
      <c r="BOM1" s="465"/>
      <c r="BON1" s="465"/>
      <c r="BOO1" s="465"/>
      <c r="BOP1" s="465"/>
      <c r="BOQ1" s="465"/>
      <c r="BOR1" s="465"/>
      <c r="BOS1" s="465"/>
      <c r="BOT1" s="465"/>
      <c r="BOU1" s="465"/>
      <c r="BOV1" s="465"/>
      <c r="BOW1" s="465"/>
      <c r="BOX1" s="465"/>
      <c r="BOY1" s="465"/>
      <c r="BOZ1" s="465"/>
      <c r="BPA1" s="465"/>
      <c r="BPB1" s="465"/>
      <c r="BPC1" s="465"/>
      <c r="BPD1" s="465"/>
      <c r="BPE1" s="465"/>
      <c r="BPF1" s="465"/>
      <c r="BPG1" s="465"/>
      <c r="BPH1" s="465"/>
      <c r="BPI1" s="465"/>
      <c r="BPJ1" s="465"/>
      <c r="BPK1" s="465"/>
      <c r="BPL1" s="465"/>
      <c r="BPM1" s="465"/>
      <c r="BPN1" s="465"/>
      <c r="BPO1" s="465"/>
      <c r="BPP1" s="465"/>
      <c r="BPQ1" s="465"/>
      <c r="BPR1" s="465"/>
      <c r="BPS1" s="465"/>
      <c r="BPT1" s="465"/>
      <c r="BPU1" s="465"/>
      <c r="BPV1" s="465"/>
      <c r="BPW1" s="465"/>
      <c r="BPX1" s="465"/>
      <c r="BPY1" s="465"/>
      <c r="BPZ1" s="465"/>
      <c r="BQA1" s="465"/>
      <c r="BQB1" s="465"/>
      <c r="BQC1" s="465"/>
      <c r="BQD1" s="465"/>
      <c r="BQE1" s="465"/>
      <c r="BQF1" s="465"/>
      <c r="BQG1" s="465"/>
      <c r="BQH1" s="465"/>
      <c r="BQI1" s="465"/>
      <c r="BQJ1" s="465"/>
      <c r="BQK1" s="465"/>
      <c r="BQL1" s="465"/>
      <c r="BQM1" s="465"/>
      <c r="BQN1" s="465"/>
      <c r="BQO1" s="465"/>
      <c r="BQP1" s="465"/>
      <c r="BQQ1" s="465"/>
      <c r="BQR1" s="465"/>
      <c r="BQS1" s="465"/>
      <c r="BQT1" s="465"/>
      <c r="BQU1" s="465"/>
      <c r="BQV1" s="465"/>
      <c r="BQW1" s="465"/>
      <c r="BQX1" s="465"/>
      <c r="BQY1" s="465"/>
      <c r="BQZ1" s="465"/>
      <c r="BRA1" s="465"/>
      <c r="BRB1" s="465"/>
      <c r="BRC1" s="465"/>
      <c r="BRD1" s="465"/>
      <c r="BRE1" s="465"/>
      <c r="BRF1" s="465"/>
      <c r="BRG1" s="465"/>
      <c r="BRH1" s="465"/>
      <c r="BRI1" s="465"/>
      <c r="BRJ1" s="465"/>
      <c r="BRK1" s="465"/>
      <c r="BRL1" s="465"/>
      <c r="BRM1" s="465"/>
      <c r="BRN1" s="465"/>
      <c r="BRO1" s="465"/>
      <c r="BRP1" s="465"/>
      <c r="BRQ1" s="465"/>
      <c r="BRR1" s="465"/>
      <c r="BRS1" s="465"/>
      <c r="BRT1" s="465"/>
      <c r="BRU1" s="465"/>
      <c r="BRV1" s="465"/>
      <c r="BRW1" s="465"/>
      <c r="BRX1" s="465"/>
      <c r="BRY1" s="465"/>
      <c r="BRZ1" s="465"/>
      <c r="BSA1" s="465"/>
      <c r="BSB1" s="465"/>
      <c r="BSC1" s="465"/>
      <c r="BSD1" s="465"/>
      <c r="BSE1" s="465"/>
      <c r="BSF1" s="465"/>
      <c r="BSG1" s="465"/>
      <c r="BSH1" s="465"/>
      <c r="BSI1" s="465"/>
      <c r="BSJ1" s="465"/>
      <c r="BSK1" s="465"/>
      <c r="BSL1" s="465"/>
      <c r="BSM1" s="465"/>
      <c r="BSN1" s="465"/>
      <c r="BSO1" s="465"/>
      <c r="BSP1" s="465"/>
      <c r="BSQ1" s="465"/>
      <c r="BSR1" s="465"/>
      <c r="BSS1" s="465"/>
      <c r="BST1" s="465"/>
      <c r="BSU1" s="465"/>
      <c r="BSV1" s="465"/>
      <c r="BSW1" s="465"/>
      <c r="BSX1" s="465"/>
      <c r="BSY1" s="465"/>
      <c r="BSZ1" s="465"/>
      <c r="BTA1" s="465"/>
      <c r="BTB1" s="465"/>
      <c r="BTC1" s="465"/>
      <c r="BTD1" s="465"/>
      <c r="BTE1" s="465"/>
      <c r="BTF1" s="465"/>
      <c r="BTG1" s="465"/>
      <c r="BTH1" s="465"/>
      <c r="BTI1" s="465"/>
      <c r="BTJ1" s="465"/>
      <c r="BTK1" s="465"/>
      <c r="BTL1" s="465"/>
      <c r="BTM1" s="465"/>
      <c r="BTN1" s="465"/>
      <c r="BTO1" s="465"/>
      <c r="BTP1" s="465"/>
      <c r="BTQ1" s="465"/>
      <c r="BTR1" s="465"/>
      <c r="BTS1" s="465"/>
      <c r="BTT1" s="465"/>
      <c r="BTU1" s="465"/>
      <c r="BTV1" s="465"/>
      <c r="BTW1" s="465"/>
      <c r="BTX1" s="465"/>
      <c r="BTY1" s="465"/>
      <c r="BTZ1" s="465"/>
      <c r="BUA1" s="465"/>
      <c r="BUB1" s="465"/>
      <c r="BUC1" s="465"/>
      <c r="BUD1" s="465"/>
      <c r="BUE1" s="465"/>
      <c r="BUF1" s="465"/>
      <c r="BUG1" s="465"/>
      <c r="BUH1" s="465"/>
      <c r="BUI1" s="465"/>
      <c r="BUJ1" s="465"/>
      <c r="BUK1" s="465"/>
      <c r="BUL1" s="465"/>
      <c r="BUM1" s="465"/>
      <c r="BUN1" s="465"/>
      <c r="BUO1" s="465"/>
      <c r="BUP1" s="465"/>
      <c r="BUQ1" s="465"/>
      <c r="BUR1" s="465"/>
      <c r="BUS1" s="465"/>
      <c r="BUT1" s="465"/>
      <c r="BUU1" s="465"/>
      <c r="BUV1" s="465"/>
      <c r="BUW1" s="465"/>
      <c r="BUX1" s="465"/>
      <c r="BUY1" s="465"/>
      <c r="BUZ1" s="465"/>
      <c r="BVA1" s="465"/>
      <c r="BVB1" s="465"/>
      <c r="BVC1" s="465"/>
      <c r="BVD1" s="465"/>
      <c r="BVE1" s="465"/>
      <c r="BVF1" s="465"/>
      <c r="BVG1" s="465"/>
      <c r="BVH1" s="465"/>
      <c r="BVI1" s="465"/>
      <c r="BVJ1" s="465"/>
      <c r="BVK1" s="465"/>
      <c r="BVL1" s="465"/>
      <c r="BVM1" s="465"/>
      <c r="BVN1" s="465"/>
      <c r="BVO1" s="465"/>
      <c r="BVP1" s="465"/>
      <c r="BVQ1" s="465"/>
      <c r="BVR1" s="465"/>
      <c r="BVS1" s="465"/>
      <c r="BVT1" s="465"/>
      <c r="BVU1" s="465"/>
      <c r="BVV1" s="465"/>
      <c r="BVW1" s="465"/>
      <c r="BVX1" s="465"/>
      <c r="BVY1" s="465"/>
      <c r="BVZ1" s="465"/>
      <c r="BWA1" s="465"/>
      <c r="BWB1" s="465"/>
      <c r="BWC1" s="465"/>
      <c r="BWD1" s="465"/>
      <c r="BWE1" s="465"/>
      <c r="BWF1" s="465"/>
      <c r="BWG1" s="465"/>
      <c r="BWH1" s="465"/>
      <c r="BWI1" s="465"/>
      <c r="BWJ1" s="465"/>
      <c r="BWK1" s="465"/>
      <c r="BWL1" s="465"/>
      <c r="BWM1" s="465"/>
      <c r="BWN1" s="465"/>
      <c r="BWO1" s="465"/>
      <c r="BWP1" s="465"/>
      <c r="BWQ1" s="465"/>
      <c r="BWR1" s="465"/>
      <c r="BWS1" s="465"/>
      <c r="BWT1" s="465"/>
      <c r="BWU1" s="465"/>
      <c r="BWV1" s="465"/>
      <c r="BWW1" s="465"/>
      <c r="BWX1" s="465"/>
      <c r="BWY1" s="465"/>
      <c r="BWZ1" s="465"/>
      <c r="BXA1" s="465"/>
      <c r="BXB1" s="465"/>
      <c r="BXC1" s="465"/>
      <c r="BXD1" s="465"/>
      <c r="BXE1" s="465"/>
      <c r="BXF1" s="465"/>
      <c r="BXG1" s="465"/>
      <c r="BXH1" s="465"/>
      <c r="BXI1" s="465"/>
      <c r="BXJ1" s="465"/>
      <c r="BXK1" s="465"/>
      <c r="BXL1" s="465"/>
      <c r="BXM1" s="465"/>
      <c r="BXN1" s="465"/>
      <c r="BXO1" s="465"/>
      <c r="BXP1" s="465"/>
      <c r="BXQ1" s="465"/>
      <c r="BXR1" s="465"/>
      <c r="BXS1" s="465"/>
      <c r="BXT1" s="465"/>
      <c r="BXU1" s="465"/>
      <c r="BXV1" s="465"/>
      <c r="BXW1" s="465"/>
      <c r="BXX1" s="465"/>
      <c r="BXY1" s="465"/>
      <c r="BXZ1" s="465"/>
      <c r="BYA1" s="465"/>
      <c r="BYB1" s="465"/>
      <c r="BYC1" s="465"/>
      <c r="BYD1" s="465"/>
      <c r="BYE1" s="465"/>
      <c r="BYF1" s="465"/>
      <c r="BYG1" s="465"/>
      <c r="BYH1" s="465"/>
      <c r="BYI1" s="465"/>
      <c r="BYJ1" s="465"/>
      <c r="BYK1" s="465"/>
      <c r="BYL1" s="465"/>
      <c r="BYM1" s="465"/>
      <c r="BYN1" s="465"/>
      <c r="BYO1" s="465"/>
      <c r="BYP1" s="465"/>
      <c r="BYQ1" s="465"/>
      <c r="BYR1" s="465"/>
      <c r="BYS1" s="465"/>
      <c r="BYT1" s="465"/>
      <c r="BYU1" s="465"/>
      <c r="BYV1" s="465"/>
      <c r="BYW1" s="465"/>
      <c r="BYX1" s="465"/>
      <c r="BYY1" s="465"/>
      <c r="BYZ1" s="465"/>
      <c r="BZA1" s="465"/>
      <c r="BZB1" s="465"/>
      <c r="BZC1" s="465"/>
      <c r="BZD1" s="465"/>
      <c r="BZE1" s="465"/>
      <c r="BZF1" s="465"/>
      <c r="BZG1" s="465"/>
      <c r="BZH1" s="465"/>
      <c r="BZI1" s="465"/>
      <c r="BZJ1" s="465"/>
      <c r="BZK1" s="465"/>
      <c r="BZL1" s="465"/>
      <c r="BZM1" s="465"/>
      <c r="BZN1" s="465"/>
      <c r="BZO1" s="465"/>
      <c r="BZP1" s="465"/>
      <c r="BZQ1" s="465"/>
      <c r="BZR1" s="465"/>
      <c r="BZS1" s="465"/>
      <c r="BZT1" s="465"/>
      <c r="BZU1" s="465"/>
      <c r="BZV1" s="465"/>
      <c r="BZW1" s="465"/>
      <c r="BZX1" s="465"/>
      <c r="BZY1" s="465"/>
      <c r="BZZ1" s="465"/>
      <c r="CAA1" s="465"/>
      <c r="CAB1" s="465"/>
      <c r="CAC1" s="465"/>
      <c r="CAD1" s="465"/>
      <c r="CAE1" s="465"/>
      <c r="CAF1" s="465"/>
      <c r="CAG1" s="465"/>
      <c r="CAH1" s="465"/>
      <c r="CAI1" s="465"/>
      <c r="CAJ1" s="465"/>
      <c r="CAK1" s="465"/>
      <c r="CAL1" s="465"/>
      <c r="CAM1" s="465"/>
      <c r="CAN1" s="465"/>
      <c r="CAO1" s="465"/>
      <c r="CAP1" s="465"/>
      <c r="CAQ1" s="465"/>
      <c r="CAR1" s="465"/>
      <c r="CAS1" s="465"/>
      <c r="CAT1" s="465"/>
      <c r="CAU1" s="465"/>
      <c r="CAV1" s="465"/>
      <c r="CAW1" s="465"/>
      <c r="CAX1" s="465"/>
      <c r="CAY1" s="465"/>
      <c r="CAZ1" s="465"/>
      <c r="CBA1" s="465"/>
      <c r="CBB1" s="465"/>
      <c r="CBC1" s="465"/>
      <c r="CBD1" s="465"/>
      <c r="CBE1" s="465"/>
      <c r="CBF1" s="465"/>
      <c r="CBG1" s="465"/>
      <c r="CBH1" s="465"/>
      <c r="CBI1" s="465"/>
      <c r="CBJ1" s="465"/>
      <c r="CBK1" s="465"/>
      <c r="CBL1" s="465"/>
      <c r="CBM1" s="465"/>
      <c r="CBN1" s="465"/>
      <c r="CBO1" s="465"/>
      <c r="CBP1" s="465"/>
      <c r="CBQ1" s="465"/>
      <c r="CBR1" s="465"/>
      <c r="CBS1" s="465"/>
      <c r="CBT1" s="465"/>
      <c r="CBU1" s="465"/>
      <c r="CBV1" s="465"/>
      <c r="CBW1" s="465"/>
      <c r="CBX1" s="465"/>
      <c r="CBY1" s="465"/>
      <c r="CBZ1" s="465"/>
      <c r="CCA1" s="465"/>
      <c r="CCB1" s="465"/>
      <c r="CCC1" s="465"/>
      <c r="CCD1" s="465"/>
      <c r="CCE1" s="465"/>
      <c r="CCF1" s="465"/>
      <c r="CCG1" s="465"/>
      <c r="CCH1" s="465"/>
      <c r="CCI1" s="465"/>
      <c r="CCJ1" s="465"/>
      <c r="CCK1" s="465"/>
      <c r="CCL1" s="465"/>
      <c r="CCM1" s="465"/>
      <c r="CCN1" s="465"/>
      <c r="CCO1" s="465"/>
      <c r="CCP1" s="465"/>
      <c r="CCQ1" s="465"/>
      <c r="CCR1" s="465"/>
      <c r="CCS1" s="465"/>
      <c r="CCT1" s="465"/>
      <c r="CCU1" s="465"/>
      <c r="CCV1" s="465"/>
      <c r="CCW1" s="465"/>
      <c r="CCX1" s="465"/>
      <c r="CCY1" s="465"/>
      <c r="CCZ1" s="465"/>
      <c r="CDA1" s="465"/>
      <c r="CDB1" s="465"/>
      <c r="CDC1" s="465"/>
      <c r="CDD1" s="465"/>
      <c r="CDE1" s="465"/>
      <c r="CDF1" s="465"/>
      <c r="CDG1" s="465"/>
      <c r="CDH1" s="465"/>
      <c r="CDI1" s="465"/>
      <c r="CDJ1" s="465"/>
      <c r="CDK1" s="465"/>
      <c r="CDL1" s="465"/>
      <c r="CDM1" s="465"/>
      <c r="CDN1" s="465"/>
      <c r="CDO1" s="465"/>
      <c r="CDP1" s="465"/>
      <c r="CDQ1" s="465"/>
      <c r="CDR1" s="465"/>
      <c r="CDS1" s="465"/>
      <c r="CDT1" s="465"/>
      <c r="CDU1" s="465"/>
      <c r="CDV1" s="465"/>
      <c r="CDW1" s="465"/>
      <c r="CDX1" s="465"/>
      <c r="CDY1" s="465"/>
      <c r="CDZ1" s="465"/>
      <c r="CEA1" s="465"/>
      <c r="CEB1" s="465"/>
      <c r="CEC1" s="465"/>
      <c r="CED1" s="465"/>
      <c r="CEE1" s="465"/>
      <c r="CEF1" s="465"/>
      <c r="CEG1" s="465"/>
      <c r="CEH1" s="465"/>
      <c r="CEI1" s="465"/>
      <c r="CEJ1" s="465"/>
      <c r="CEK1" s="465"/>
      <c r="CEL1" s="465"/>
      <c r="CEM1" s="465"/>
      <c r="CEN1" s="465"/>
      <c r="CEO1" s="465"/>
      <c r="CEP1" s="465"/>
      <c r="CEQ1" s="465"/>
      <c r="CER1" s="465"/>
      <c r="CES1" s="465"/>
      <c r="CET1" s="465"/>
      <c r="CEU1" s="465"/>
      <c r="CEV1" s="465"/>
      <c r="CEW1" s="465"/>
      <c r="CEX1" s="465"/>
      <c r="CEY1" s="465"/>
      <c r="CEZ1" s="465"/>
      <c r="CFA1" s="465"/>
      <c r="CFB1" s="465"/>
      <c r="CFC1" s="465"/>
      <c r="CFD1" s="465"/>
      <c r="CFE1" s="465"/>
      <c r="CFF1" s="465"/>
      <c r="CFG1" s="465"/>
      <c r="CFH1" s="465"/>
      <c r="CFI1" s="465"/>
      <c r="CFJ1" s="465"/>
      <c r="CFK1" s="465"/>
      <c r="CFL1" s="465"/>
      <c r="CFM1" s="465"/>
      <c r="CFN1" s="465"/>
      <c r="CFO1" s="465"/>
      <c r="CFP1" s="465"/>
      <c r="CFQ1" s="465"/>
      <c r="CFR1" s="465"/>
      <c r="CFS1" s="465"/>
      <c r="CFT1" s="465"/>
      <c r="CFU1" s="465"/>
      <c r="CFV1" s="465"/>
      <c r="CFW1" s="465"/>
      <c r="CFX1" s="465"/>
      <c r="CFY1" s="465"/>
      <c r="CFZ1" s="465"/>
      <c r="CGA1" s="465"/>
      <c r="CGB1" s="465"/>
      <c r="CGC1" s="465"/>
      <c r="CGD1" s="465"/>
      <c r="CGE1" s="465"/>
      <c r="CGF1" s="465"/>
      <c r="CGG1" s="465"/>
      <c r="CGH1" s="465"/>
      <c r="CGI1" s="465"/>
      <c r="CGJ1" s="465"/>
      <c r="CGK1" s="465"/>
      <c r="CGL1" s="465"/>
      <c r="CGM1" s="465"/>
      <c r="CGN1" s="465"/>
      <c r="CGO1" s="465"/>
      <c r="CGP1" s="465"/>
      <c r="CGQ1" s="465"/>
      <c r="CGR1" s="465"/>
      <c r="CGS1" s="465"/>
      <c r="CGT1" s="465"/>
      <c r="CGU1" s="465"/>
      <c r="CGV1" s="465"/>
      <c r="CGW1" s="465"/>
      <c r="CGX1" s="465"/>
      <c r="CGY1" s="465"/>
      <c r="CGZ1" s="465"/>
      <c r="CHA1" s="465"/>
      <c r="CHB1" s="465"/>
      <c r="CHC1" s="465"/>
      <c r="CHD1" s="465"/>
      <c r="CHE1" s="465"/>
      <c r="CHF1" s="465"/>
      <c r="CHG1" s="465"/>
      <c r="CHH1" s="465"/>
      <c r="CHI1" s="465"/>
      <c r="CHJ1" s="465"/>
      <c r="CHK1" s="465"/>
      <c r="CHL1" s="465"/>
      <c r="CHM1" s="465"/>
      <c r="CHN1" s="465"/>
      <c r="CHO1" s="465"/>
      <c r="CHP1" s="465"/>
      <c r="CHQ1" s="465"/>
      <c r="CHR1" s="465"/>
      <c r="CHS1" s="465"/>
      <c r="CHT1" s="465"/>
      <c r="CHU1" s="465"/>
      <c r="CHV1" s="465"/>
      <c r="CHW1" s="465"/>
      <c r="CHX1" s="465"/>
      <c r="CHY1" s="465"/>
      <c r="CHZ1" s="465"/>
      <c r="CIA1" s="465"/>
      <c r="CIB1" s="465"/>
      <c r="CIC1" s="465"/>
      <c r="CID1" s="465"/>
      <c r="CIE1" s="465"/>
      <c r="CIF1" s="465"/>
      <c r="CIG1" s="465"/>
      <c r="CIH1" s="465"/>
      <c r="CII1" s="465"/>
      <c r="CIJ1" s="465"/>
      <c r="CIK1" s="465"/>
      <c r="CIL1" s="465"/>
      <c r="CIM1" s="465"/>
      <c r="CIN1" s="465"/>
      <c r="CIO1" s="465"/>
      <c r="CIP1" s="465"/>
      <c r="CIQ1" s="465"/>
      <c r="CIR1" s="465"/>
      <c r="CIS1" s="465"/>
      <c r="CIT1" s="465"/>
      <c r="CIU1" s="465"/>
      <c r="CIV1" s="465"/>
      <c r="CIW1" s="465"/>
      <c r="CIX1" s="465"/>
      <c r="CIY1" s="465"/>
      <c r="CIZ1" s="465"/>
      <c r="CJA1" s="465"/>
      <c r="CJB1" s="465"/>
      <c r="CJC1" s="465"/>
      <c r="CJD1" s="465"/>
      <c r="CJE1" s="465"/>
      <c r="CJF1" s="465"/>
      <c r="CJG1" s="465"/>
      <c r="CJH1" s="465"/>
      <c r="CJI1" s="465"/>
      <c r="CJJ1" s="465"/>
      <c r="CJK1" s="465"/>
      <c r="CJL1" s="465"/>
      <c r="CJM1" s="465"/>
      <c r="CJN1" s="465"/>
      <c r="CJO1" s="465"/>
      <c r="CJP1" s="465"/>
      <c r="CJQ1" s="465"/>
      <c r="CJR1" s="465"/>
      <c r="CJS1" s="465"/>
      <c r="CJT1" s="465"/>
      <c r="CJU1" s="465"/>
      <c r="CJV1" s="465"/>
      <c r="CJW1" s="465"/>
      <c r="CJX1" s="465"/>
      <c r="CJY1" s="465"/>
      <c r="CJZ1" s="465"/>
      <c r="CKA1" s="465"/>
      <c r="CKB1" s="465"/>
      <c r="CKC1" s="465"/>
      <c r="CKD1" s="465"/>
      <c r="CKE1" s="465"/>
      <c r="CKF1" s="465"/>
      <c r="CKG1" s="465"/>
      <c r="CKH1" s="465"/>
      <c r="CKI1" s="465"/>
      <c r="CKJ1" s="465"/>
      <c r="CKK1" s="465"/>
      <c r="CKL1" s="465"/>
      <c r="CKM1" s="465"/>
      <c r="CKN1" s="465"/>
      <c r="CKO1" s="465"/>
      <c r="CKP1" s="465"/>
      <c r="CKQ1" s="465"/>
      <c r="CKR1" s="465"/>
      <c r="CKS1" s="465"/>
      <c r="CKT1" s="465"/>
      <c r="CKU1" s="465"/>
      <c r="CKV1" s="465"/>
      <c r="CKW1" s="465"/>
      <c r="CKX1" s="465"/>
      <c r="CKY1" s="465"/>
      <c r="CKZ1" s="465"/>
      <c r="CLA1" s="465"/>
      <c r="CLB1" s="465"/>
      <c r="CLC1" s="465"/>
      <c r="CLD1" s="465"/>
      <c r="CLE1" s="465"/>
      <c r="CLF1" s="465"/>
      <c r="CLG1" s="465"/>
      <c r="CLH1" s="465"/>
      <c r="CLI1" s="465"/>
      <c r="CLJ1" s="465"/>
      <c r="CLK1" s="465"/>
      <c r="CLL1" s="465"/>
      <c r="CLM1" s="465"/>
      <c r="CLN1" s="465"/>
      <c r="CLO1" s="465"/>
      <c r="CLP1" s="465"/>
      <c r="CLQ1" s="465"/>
      <c r="CLR1" s="465"/>
      <c r="CLS1" s="465"/>
      <c r="CLT1" s="465"/>
      <c r="CLU1" s="465"/>
      <c r="CLV1" s="465"/>
      <c r="CLW1" s="465"/>
      <c r="CLX1" s="465"/>
      <c r="CLY1" s="465"/>
      <c r="CLZ1" s="465"/>
      <c r="CMA1" s="465"/>
      <c r="CMB1" s="465"/>
      <c r="CMC1" s="465"/>
      <c r="CMD1" s="465"/>
      <c r="CME1" s="465"/>
      <c r="CMF1" s="465"/>
      <c r="CMG1" s="465"/>
      <c r="CMH1" s="465"/>
      <c r="CMI1" s="465"/>
      <c r="CMJ1" s="465"/>
      <c r="CMK1" s="465"/>
      <c r="CML1" s="465"/>
      <c r="CMM1" s="465"/>
      <c r="CMN1" s="465"/>
      <c r="CMO1" s="465"/>
      <c r="CMP1" s="465"/>
      <c r="CMQ1" s="465"/>
      <c r="CMR1" s="465"/>
      <c r="CMS1" s="465"/>
      <c r="CMT1" s="465"/>
      <c r="CMU1" s="465"/>
      <c r="CMV1" s="465"/>
      <c r="CMW1" s="465"/>
      <c r="CMX1" s="465"/>
      <c r="CMY1" s="465"/>
      <c r="CMZ1" s="465"/>
      <c r="CNA1" s="465"/>
      <c r="CNB1" s="465"/>
      <c r="CNC1" s="465"/>
      <c r="CND1" s="465"/>
      <c r="CNE1" s="465"/>
      <c r="CNF1" s="465"/>
      <c r="CNG1" s="465"/>
      <c r="CNH1" s="465"/>
      <c r="CNI1" s="465"/>
      <c r="CNJ1" s="465"/>
      <c r="CNK1" s="465"/>
      <c r="CNL1" s="465"/>
      <c r="CNM1" s="465"/>
      <c r="CNN1" s="465"/>
      <c r="CNO1" s="465"/>
      <c r="CNP1" s="465"/>
      <c r="CNQ1" s="465"/>
      <c r="CNR1" s="465"/>
      <c r="CNS1" s="465"/>
      <c r="CNT1" s="465"/>
      <c r="CNU1" s="465"/>
      <c r="CNV1" s="465"/>
      <c r="CNW1" s="465"/>
      <c r="CNX1" s="465"/>
      <c r="CNY1" s="465"/>
      <c r="CNZ1" s="465"/>
      <c r="COA1" s="465"/>
      <c r="COB1" s="465"/>
      <c r="COC1" s="465"/>
      <c r="COD1" s="465"/>
      <c r="COE1" s="465"/>
      <c r="COF1" s="465"/>
      <c r="COG1" s="465"/>
      <c r="COH1" s="465"/>
      <c r="COI1" s="465"/>
      <c r="COJ1" s="465"/>
      <c r="COK1" s="465"/>
      <c r="COL1" s="465"/>
      <c r="COM1" s="465"/>
      <c r="CON1" s="465"/>
      <c r="COO1" s="465"/>
      <c r="COP1" s="465"/>
      <c r="COQ1" s="465"/>
      <c r="COR1" s="465"/>
      <c r="COS1" s="465"/>
      <c r="COT1" s="465"/>
      <c r="COU1" s="465"/>
      <c r="COV1" s="465"/>
      <c r="COW1" s="465"/>
      <c r="COX1" s="465"/>
      <c r="COY1" s="465"/>
      <c r="COZ1" s="465"/>
      <c r="CPA1" s="465"/>
      <c r="CPB1" s="465"/>
      <c r="CPC1" s="465"/>
      <c r="CPD1" s="465"/>
      <c r="CPE1" s="465"/>
      <c r="CPF1" s="465"/>
      <c r="CPG1" s="465"/>
      <c r="CPH1" s="465"/>
      <c r="CPI1" s="465"/>
      <c r="CPJ1" s="465"/>
      <c r="CPK1" s="465"/>
      <c r="CPL1" s="465"/>
      <c r="CPM1" s="465"/>
      <c r="CPN1" s="465"/>
      <c r="CPO1" s="465"/>
      <c r="CPP1" s="465"/>
      <c r="CPQ1" s="465"/>
      <c r="CPR1" s="465"/>
      <c r="CPS1" s="465"/>
      <c r="CPT1" s="465"/>
      <c r="CPU1" s="465"/>
      <c r="CPV1" s="465"/>
      <c r="CPW1" s="465"/>
      <c r="CPX1" s="465"/>
      <c r="CPY1" s="465"/>
      <c r="CPZ1" s="465"/>
      <c r="CQA1" s="465"/>
      <c r="CQB1" s="465"/>
      <c r="CQC1" s="465"/>
      <c r="CQD1" s="465"/>
      <c r="CQE1" s="465"/>
      <c r="CQF1" s="465"/>
      <c r="CQG1" s="465"/>
      <c r="CQH1" s="465"/>
      <c r="CQI1" s="465"/>
      <c r="CQJ1" s="465"/>
      <c r="CQK1" s="465"/>
      <c r="CQL1" s="465"/>
      <c r="CQM1" s="465"/>
      <c r="CQN1" s="465"/>
      <c r="CQO1" s="465"/>
      <c r="CQP1" s="465"/>
      <c r="CQQ1" s="465"/>
      <c r="CQR1" s="465"/>
      <c r="CQS1" s="465"/>
      <c r="CQT1" s="465"/>
      <c r="CQU1" s="465"/>
      <c r="CQV1" s="465"/>
      <c r="CQW1" s="465"/>
      <c r="CQX1" s="465"/>
      <c r="CQY1" s="465"/>
      <c r="CQZ1" s="465"/>
      <c r="CRA1" s="465"/>
      <c r="CRB1" s="465"/>
      <c r="CRC1" s="465"/>
      <c r="CRD1" s="465"/>
      <c r="CRE1" s="465"/>
      <c r="CRF1" s="465"/>
      <c r="CRG1" s="465"/>
      <c r="CRH1" s="465"/>
      <c r="CRI1" s="465"/>
      <c r="CRJ1" s="465"/>
      <c r="CRK1" s="465"/>
      <c r="CRL1" s="465"/>
      <c r="CRM1" s="465"/>
      <c r="CRN1" s="465"/>
      <c r="CRO1" s="465"/>
      <c r="CRP1" s="465"/>
      <c r="CRQ1" s="465"/>
      <c r="CRR1" s="465"/>
      <c r="CRS1" s="465"/>
      <c r="CRT1" s="465"/>
      <c r="CRU1" s="465"/>
      <c r="CRV1" s="465"/>
      <c r="CRW1" s="465"/>
      <c r="CRX1" s="465"/>
      <c r="CRY1" s="465"/>
      <c r="CRZ1" s="465"/>
      <c r="CSA1" s="465"/>
      <c r="CSB1" s="465"/>
      <c r="CSC1" s="465"/>
      <c r="CSD1" s="465"/>
      <c r="CSE1" s="465"/>
      <c r="CSF1" s="465"/>
      <c r="CSG1" s="465"/>
      <c r="CSH1" s="465"/>
      <c r="CSI1" s="465"/>
      <c r="CSJ1" s="465"/>
      <c r="CSK1" s="465"/>
      <c r="CSL1" s="465"/>
      <c r="CSM1" s="465"/>
      <c r="CSN1" s="465"/>
      <c r="CSO1" s="465"/>
      <c r="CSP1" s="465"/>
      <c r="CSQ1" s="465"/>
      <c r="CSR1" s="465"/>
      <c r="CSS1" s="465"/>
      <c r="CST1" s="465"/>
      <c r="CSU1" s="465"/>
      <c r="CSV1" s="465"/>
      <c r="CSW1" s="465"/>
      <c r="CSX1" s="465"/>
      <c r="CSY1" s="465"/>
      <c r="CSZ1" s="465"/>
      <c r="CTA1" s="465"/>
      <c r="CTB1" s="465"/>
      <c r="CTC1" s="465"/>
      <c r="CTD1" s="465"/>
      <c r="CTE1" s="465"/>
      <c r="CTF1" s="465"/>
      <c r="CTG1" s="465"/>
      <c r="CTH1" s="465"/>
      <c r="CTI1" s="465"/>
      <c r="CTJ1" s="465"/>
      <c r="CTK1" s="465"/>
      <c r="CTL1" s="465"/>
      <c r="CTM1" s="465"/>
      <c r="CTN1" s="465"/>
      <c r="CTO1" s="465"/>
      <c r="CTP1" s="465"/>
      <c r="CTQ1" s="465"/>
      <c r="CTR1" s="465"/>
      <c r="CTS1" s="465"/>
      <c r="CTT1" s="465"/>
      <c r="CTU1" s="465"/>
      <c r="CTV1" s="465"/>
      <c r="CTW1" s="465"/>
      <c r="CTX1" s="465"/>
      <c r="CTY1" s="465"/>
      <c r="CTZ1" s="465"/>
      <c r="CUA1" s="465"/>
      <c r="CUB1" s="465"/>
      <c r="CUC1" s="465"/>
      <c r="CUD1" s="465"/>
      <c r="CUE1" s="465"/>
      <c r="CUF1" s="465"/>
      <c r="CUG1" s="465"/>
      <c r="CUH1" s="465"/>
      <c r="CUI1" s="465"/>
      <c r="CUJ1" s="465"/>
      <c r="CUK1" s="465"/>
      <c r="CUL1" s="465"/>
      <c r="CUM1" s="465"/>
      <c r="CUN1" s="465"/>
      <c r="CUO1" s="465"/>
      <c r="CUP1" s="465"/>
      <c r="CUQ1" s="465"/>
      <c r="CUR1" s="465"/>
      <c r="CUS1" s="465"/>
      <c r="CUT1" s="465"/>
      <c r="CUU1" s="465"/>
      <c r="CUV1" s="465"/>
      <c r="CUW1" s="465"/>
      <c r="CUX1" s="465"/>
      <c r="CUY1" s="465"/>
      <c r="CUZ1" s="465"/>
      <c r="CVA1" s="465"/>
      <c r="CVB1" s="465"/>
      <c r="CVC1" s="465"/>
      <c r="CVD1" s="465"/>
      <c r="CVE1" s="465"/>
      <c r="CVF1" s="465"/>
      <c r="CVG1" s="465"/>
      <c r="CVH1" s="465"/>
      <c r="CVI1" s="465"/>
      <c r="CVJ1" s="465"/>
      <c r="CVK1" s="465"/>
      <c r="CVL1" s="465"/>
      <c r="CVM1" s="465"/>
      <c r="CVN1" s="465"/>
      <c r="CVO1" s="465"/>
      <c r="CVP1" s="465"/>
      <c r="CVQ1" s="465"/>
      <c r="CVR1" s="465"/>
      <c r="CVS1" s="465"/>
      <c r="CVT1" s="465"/>
      <c r="CVU1" s="465"/>
      <c r="CVV1" s="465"/>
      <c r="CVW1" s="465"/>
      <c r="CVX1" s="465"/>
      <c r="CVY1" s="465"/>
      <c r="CVZ1" s="465"/>
      <c r="CWA1" s="465"/>
      <c r="CWB1" s="465"/>
      <c r="CWC1" s="465"/>
      <c r="CWD1" s="465"/>
      <c r="CWE1" s="465"/>
      <c r="CWF1" s="465"/>
      <c r="CWG1" s="465"/>
      <c r="CWH1" s="465"/>
      <c r="CWI1" s="465"/>
      <c r="CWJ1" s="465"/>
      <c r="CWK1" s="465"/>
      <c r="CWL1" s="465"/>
      <c r="CWM1" s="465"/>
      <c r="CWN1" s="465"/>
      <c r="CWO1" s="465"/>
      <c r="CWP1" s="465"/>
      <c r="CWQ1" s="465"/>
      <c r="CWR1" s="465"/>
      <c r="CWS1" s="465"/>
      <c r="CWT1" s="465"/>
      <c r="CWU1" s="465"/>
      <c r="CWV1" s="465"/>
      <c r="CWW1" s="465"/>
      <c r="CWX1" s="465"/>
      <c r="CWY1" s="465"/>
      <c r="CWZ1" s="465"/>
      <c r="CXA1" s="465"/>
      <c r="CXB1" s="465"/>
      <c r="CXC1" s="465"/>
      <c r="CXD1" s="465"/>
      <c r="CXE1" s="465"/>
      <c r="CXF1" s="465"/>
      <c r="CXG1" s="465"/>
      <c r="CXH1" s="465"/>
      <c r="CXI1" s="465"/>
      <c r="CXJ1" s="465"/>
      <c r="CXK1" s="465"/>
      <c r="CXL1" s="465"/>
      <c r="CXM1" s="465"/>
      <c r="CXN1" s="465"/>
      <c r="CXO1" s="465"/>
      <c r="CXP1" s="465"/>
      <c r="CXQ1" s="465"/>
      <c r="CXR1" s="465"/>
      <c r="CXS1" s="465"/>
      <c r="CXT1" s="465"/>
      <c r="CXU1" s="465"/>
      <c r="CXV1" s="465"/>
      <c r="CXW1" s="465"/>
      <c r="CXX1" s="465"/>
      <c r="CXY1" s="465"/>
      <c r="CXZ1" s="465"/>
      <c r="CYA1" s="465"/>
      <c r="CYB1" s="465"/>
      <c r="CYC1" s="465"/>
      <c r="CYD1" s="465"/>
      <c r="CYE1" s="465"/>
      <c r="CYF1" s="465"/>
      <c r="CYG1" s="465"/>
      <c r="CYH1" s="465"/>
      <c r="CYI1" s="465"/>
      <c r="CYJ1" s="465"/>
      <c r="CYK1" s="465"/>
      <c r="CYL1" s="465"/>
      <c r="CYM1" s="465"/>
      <c r="CYN1" s="465"/>
      <c r="CYO1" s="465"/>
      <c r="CYP1" s="465"/>
      <c r="CYQ1" s="465"/>
      <c r="CYR1" s="465"/>
      <c r="CYS1" s="465"/>
      <c r="CYT1" s="465"/>
      <c r="CYU1" s="465"/>
      <c r="CYV1" s="465"/>
      <c r="CYW1" s="465"/>
      <c r="CYX1" s="465"/>
      <c r="CYY1" s="465"/>
      <c r="CYZ1" s="465"/>
      <c r="CZA1" s="465"/>
      <c r="CZB1" s="465"/>
      <c r="CZC1" s="465"/>
      <c r="CZD1" s="465"/>
      <c r="CZE1" s="465"/>
      <c r="CZF1" s="465"/>
      <c r="CZG1" s="465"/>
      <c r="CZH1" s="465"/>
      <c r="CZI1" s="465"/>
      <c r="CZJ1" s="465"/>
      <c r="CZK1" s="465"/>
      <c r="CZL1" s="465"/>
      <c r="CZM1" s="465"/>
      <c r="CZN1" s="465"/>
      <c r="CZO1" s="465"/>
      <c r="CZP1" s="465"/>
      <c r="CZQ1" s="465"/>
      <c r="CZR1" s="465"/>
      <c r="CZS1" s="465"/>
      <c r="CZT1" s="465"/>
      <c r="CZU1" s="465"/>
      <c r="CZV1" s="465"/>
      <c r="CZW1" s="465"/>
      <c r="CZX1" s="465"/>
      <c r="CZY1" s="465"/>
      <c r="CZZ1" s="465"/>
      <c r="DAA1" s="465"/>
      <c r="DAB1" s="465"/>
      <c r="DAC1" s="465"/>
      <c r="DAD1" s="465"/>
      <c r="DAE1" s="465"/>
      <c r="DAF1" s="465"/>
      <c r="DAG1" s="465"/>
      <c r="DAH1" s="465"/>
      <c r="DAI1" s="465"/>
      <c r="DAJ1" s="465"/>
      <c r="DAK1" s="465"/>
      <c r="DAL1" s="465"/>
      <c r="DAM1" s="465"/>
      <c r="DAN1" s="465"/>
      <c r="DAO1" s="465"/>
      <c r="DAP1" s="465"/>
      <c r="DAQ1" s="465"/>
      <c r="DAR1" s="465"/>
      <c r="DAS1" s="465"/>
      <c r="DAT1" s="465"/>
      <c r="DAU1" s="465"/>
      <c r="DAV1" s="465"/>
      <c r="DAW1" s="465"/>
      <c r="DAX1" s="465"/>
      <c r="DAY1" s="465"/>
      <c r="DAZ1" s="465"/>
      <c r="DBA1" s="465"/>
      <c r="DBB1" s="465"/>
      <c r="DBC1" s="465"/>
      <c r="DBD1" s="465"/>
      <c r="DBE1" s="465"/>
      <c r="DBF1" s="465"/>
      <c r="DBG1" s="465"/>
      <c r="DBH1" s="465"/>
      <c r="DBI1" s="465"/>
      <c r="DBJ1" s="465"/>
      <c r="DBK1" s="465"/>
      <c r="DBL1" s="465"/>
      <c r="DBM1" s="465"/>
      <c r="DBN1" s="465"/>
      <c r="DBO1" s="465"/>
      <c r="DBP1" s="465"/>
      <c r="DBQ1" s="465"/>
      <c r="DBR1" s="465"/>
      <c r="DBS1" s="465"/>
      <c r="DBT1" s="465"/>
      <c r="DBU1" s="465"/>
      <c r="DBV1" s="465"/>
      <c r="DBW1" s="465"/>
      <c r="DBX1" s="465"/>
      <c r="DBY1" s="465"/>
      <c r="DBZ1" s="465"/>
      <c r="DCA1" s="465"/>
      <c r="DCB1" s="465"/>
      <c r="DCC1" s="465"/>
      <c r="DCD1" s="465"/>
      <c r="DCE1" s="465"/>
      <c r="DCF1" s="465"/>
      <c r="DCG1" s="465"/>
      <c r="DCH1" s="465"/>
      <c r="DCI1" s="465"/>
      <c r="DCJ1" s="465"/>
      <c r="DCK1" s="465"/>
      <c r="DCL1" s="465"/>
      <c r="DCM1" s="465"/>
      <c r="DCN1" s="465"/>
      <c r="DCO1" s="465"/>
      <c r="DCP1" s="465"/>
      <c r="DCQ1" s="465"/>
      <c r="DCR1" s="465"/>
      <c r="DCS1" s="465"/>
      <c r="DCT1" s="465"/>
      <c r="DCU1" s="465"/>
      <c r="DCV1" s="465"/>
      <c r="DCW1" s="465"/>
      <c r="DCX1" s="465"/>
      <c r="DCY1" s="465"/>
      <c r="DCZ1" s="465"/>
      <c r="DDA1" s="465"/>
      <c r="DDB1" s="465"/>
      <c r="DDC1" s="465"/>
      <c r="DDD1" s="465"/>
      <c r="DDE1" s="465"/>
      <c r="DDF1" s="465"/>
      <c r="DDG1" s="465"/>
      <c r="DDH1" s="465"/>
      <c r="DDI1" s="465"/>
      <c r="DDJ1" s="465"/>
      <c r="DDK1" s="465"/>
      <c r="DDL1" s="465"/>
      <c r="DDM1" s="465"/>
      <c r="DDN1" s="465"/>
      <c r="DDO1" s="465"/>
      <c r="DDP1" s="465"/>
      <c r="DDQ1" s="465"/>
      <c r="DDR1" s="465"/>
      <c r="DDS1" s="465"/>
      <c r="DDT1" s="465"/>
      <c r="DDU1" s="465"/>
      <c r="DDV1" s="465"/>
      <c r="DDW1" s="465"/>
      <c r="DDX1" s="465"/>
      <c r="DDY1" s="465"/>
      <c r="DDZ1" s="465"/>
      <c r="DEA1" s="465"/>
      <c r="DEB1" s="465"/>
      <c r="DEC1" s="465"/>
      <c r="DED1" s="465"/>
      <c r="DEE1" s="465"/>
      <c r="DEF1" s="465"/>
      <c r="DEG1" s="465"/>
      <c r="DEH1" s="465"/>
      <c r="DEI1" s="465"/>
      <c r="DEJ1" s="465"/>
      <c r="DEK1" s="465"/>
      <c r="DEL1" s="465"/>
      <c r="DEM1" s="465"/>
      <c r="DEN1" s="465"/>
      <c r="DEO1" s="465"/>
      <c r="DEP1" s="465"/>
      <c r="DEQ1" s="465"/>
      <c r="DER1" s="465"/>
      <c r="DES1" s="465"/>
      <c r="DET1" s="465"/>
      <c r="DEU1" s="465"/>
      <c r="DEV1" s="465"/>
      <c r="DEW1" s="465"/>
      <c r="DEX1" s="465"/>
      <c r="DEY1" s="465"/>
      <c r="DEZ1" s="465"/>
      <c r="DFA1" s="465"/>
      <c r="DFB1" s="465"/>
      <c r="DFC1" s="465"/>
      <c r="DFD1" s="465"/>
      <c r="DFE1" s="465"/>
      <c r="DFF1" s="465"/>
      <c r="DFG1" s="465"/>
      <c r="DFH1" s="465"/>
      <c r="DFI1" s="465"/>
      <c r="DFJ1" s="465"/>
      <c r="DFK1" s="465"/>
      <c r="DFL1" s="465"/>
      <c r="DFM1" s="465"/>
      <c r="DFN1" s="465"/>
      <c r="DFO1" s="465"/>
      <c r="DFP1" s="465"/>
      <c r="DFQ1" s="465"/>
      <c r="DFR1" s="465"/>
      <c r="DFS1" s="465"/>
      <c r="DFT1" s="465"/>
      <c r="DFU1" s="465"/>
      <c r="DFV1" s="465"/>
      <c r="DFW1" s="465"/>
      <c r="DFX1" s="465"/>
      <c r="DFY1" s="465"/>
      <c r="DFZ1" s="465"/>
      <c r="DGA1" s="465"/>
      <c r="DGB1" s="465"/>
      <c r="DGC1" s="465"/>
      <c r="DGD1" s="465"/>
      <c r="DGE1" s="465"/>
      <c r="DGF1" s="465"/>
      <c r="DGG1" s="465"/>
      <c r="DGH1" s="465"/>
      <c r="DGI1" s="465"/>
      <c r="DGJ1" s="465"/>
      <c r="DGK1" s="465"/>
      <c r="DGL1" s="465"/>
      <c r="DGM1" s="465"/>
      <c r="DGN1" s="465"/>
      <c r="DGO1" s="465"/>
      <c r="DGP1" s="465"/>
      <c r="DGQ1" s="465"/>
      <c r="DGR1" s="465"/>
      <c r="DGS1" s="465"/>
      <c r="DGT1" s="465"/>
      <c r="DGU1" s="465"/>
      <c r="DGV1" s="465"/>
      <c r="DGW1" s="465"/>
      <c r="DGX1" s="465"/>
      <c r="DGY1" s="465"/>
      <c r="DGZ1" s="465"/>
      <c r="DHA1" s="465"/>
      <c r="DHB1" s="465"/>
      <c r="DHC1" s="465"/>
      <c r="DHD1" s="465"/>
      <c r="DHE1" s="465"/>
      <c r="DHF1" s="465"/>
      <c r="DHG1" s="465"/>
      <c r="DHH1" s="465"/>
      <c r="DHI1" s="465"/>
      <c r="DHJ1" s="465"/>
      <c r="DHK1" s="465"/>
      <c r="DHL1" s="465"/>
      <c r="DHM1" s="465"/>
      <c r="DHN1" s="465"/>
      <c r="DHO1" s="465"/>
      <c r="DHP1" s="465"/>
      <c r="DHQ1" s="465"/>
      <c r="DHR1" s="465"/>
      <c r="DHS1" s="465"/>
      <c r="DHT1" s="465"/>
      <c r="DHU1" s="465"/>
      <c r="DHV1" s="465"/>
      <c r="DHW1" s="465"/>
      <c r="DHX1" s="465"/>
      <c r="DHY1" s="465"/>
      <c r="DHZ1" s="465"/>
      <c r="DIA1" s="465"/>
      <c r="DIB1" s="465"/>
      <c r="DIC1" s="465"/>
      <c r="DID1" s="465"/>
      <c r="DIE1" s="465"/>
      <c r="DIF1" s="465"/>
      <c r="DIG1" s="465"/>
      <c r="DIH1" s="465"/>
      <c r="DII1" s="465"/>
      <c r="DIJ1" s="465"/>
      <c r="DIK1" s="465"/>
      <c r="DIL1" s="465"/>
      <c r="DIM1" s="465"/>
      <c r="DIN1" s="465"/>
      <c r="DIO1" s="465"/>
      <c r="DIP1" s="465"/>
      <c r="DIQ1" s="465"/>
      <c r="DIR1" s="465"/>
      <c r="DIS1" s="465"/>
      <c r="DIT1" s="465"/>
      <c r="DIU1" s="465"/>
      <c r="DIV1" s="465"/>
      <c r="DIW1" s="465"/>
      <c r="DIX1" s="465"/>
      <c r="DIY1" s="465"/>
      <c r="DIZ1" s="465"/>
      <c r="DJA1" s="465"/>
      <c r="DJB1" s="465"/>
      <c r="DJC1" s="465"/>
      <c r="DJD1" s="465"/>
      <c r="DJE1" s="465"/>
      <c r="DJF1" s="465"/>
      <c r="DJG1" s="465"/>
      <c r="DJH1" s="465"/>
      <c r="DJI1" s="465"/>
      <c r="DJJ1" s="465"/>
      <c r="DJK1" s="465"/>
      <c r="DJL1" s="465"/>
      <c r="DJM1" s="465"/>
      <c r="DJN1" s="465"/>
      <c r="DJO1" s="465"/>
      <c r="DJP1" s="465"/>
      <c r="DJQ1" s="465"/>
      <c r="DJR1" s="465"/>
      <c r="DJS1" s="465"/>
      <c r="DJT1" s="465"/>
      <c r="DJU1" s="465"/>
      <c r="DJV1" s="465"/>
      <c r="DJW1" s="465"/>
      <c r="DJX1" s="465"/>
      <c r="DJY1" s="465"/>
      <c r="DJZ1" s="465"/>
      <c r="DKA1" s="465"/>
      <c r="DKB1" s="465"/>
      <c r="DKC1" s="465"/>
      <c r="DKD1" s="465"/>
      <c r="DKE1" s="465"/>
      <c r="DKF1" s="465"/>
      <c r="DKG1" s="465"/>
      <c r="DKH1" s="465"/>
      <c r="DKI1" s="465"/>
      <c r="DKJ1" s="465"/>
      <c r="DKK1" s="465"/>
      <c r="DKL1" s="465"/>
      <c r="DKM1" s="465"/>
      <c r="DKN1" s="465"/>
      <c r="DKO1" s="465"/>
      <c r="DKP1" s="465"/>
      <c r="DKQ1" s="465"/>
      <c r="DKR1" s="465"/>
      <c r="DKS1" s="465"/>
      <c r="DKT1" s="465"/>
      <c r="DKU1" s="465"/>
      <c r="DKV1" s="465"/>
      <c r="DKW1" s="465"/>
      <c r="DKX1" s="465"/>
      <c r="DKY1" s="465"/>
      <c r="DKZ1" s="465"/>
      <c r="DLA1" s="465"/>
      <c r="DLB1" s="465"/>
      <c r="DLC1" s="465"/>
      <c r="DLD1" s="465"/>
      <c r="DLE1" s="465"/>
      <c r="DLF1" s="465"/>
      <c r="DLG1" s="465"/>
      <c r="DLH1" s="465"/>
      <c r="DLI1" s="465"/>
      <c r="DLJ1" s="465"/>
      <c r="DLK1" s="465"/>
      <c r="DLL1" s="465"/>
      <c r="DLM1" s="465"/>
      <c r="DLN1" s="465"/>
      <c r="DLO1" s="465"/>
      <c r="DLP1" s="465"/>
      <c r="DLQ1" s="465"/>
      <c r="DLR1" s="465"/>
      <c r="DLS1" s="465"/>
      <c r="DLT1" s="465"/>
      <c r="DLU1" s="465"/>
      <c r="DLV1" s="465"/>
      <c r="DLW1" s="465"/>
      <c r="DLX1" s="465"/>
      <c r="DLY1" s="465"/>
      <c r="DLZ1" s="465"/>
      <c r="DMA1" s="465"/>
      <c r="DMB1" s="465"/>
      <c r="DMC1" s="465"/>
      <c r="DMD1" s="465"/>
      <c r="DME1" s="465"/>
      <c r="DMF1" s="465"/>
      <c r="DMG1" s="465"/>
      <c r="DMH1" s="465"/>
      <c r="DMI1" s="465"/>
      <c r="DMJ1" s="465"/>
      <c r="DMK1" s="465"/>
      <c r="DML1" s="465"/>
      <c r="DMM1" s="465"/>
      <c r="DMN1" s="465"/>
      <c r="DMO1" s="465"/>
      <c r="DMP1" s="465"/>
      <c r="DMQ1" s="465"/>
      <c r="DMR1" s="465"/>
      <c r="DMS1" s="465"/>
      <c r="DMT1" s="465"/>
      <c r="DMU1" s="465"/>
      <c r="DMV1" s="465"/>
      <c r="DMW1" s="465"/>
      <c r="DMX1" s="465"/>
      <c r="DMY1" s="465"/>
      <c r="DMZ1" s="465"/>
      <c r="DNA1" s="465"/>
      <c r="DNB1" s="465"/>
      <c r="DNC1" s="465"/>
      <c r="DND1" s="465"/>
      <c r="DNE1" s="465"/>
      <c r="DNF1" s="465"/>
      <c r="DNG1" s="465"/>
      <c r="DNH1" s="465"/>
      <c r="DNI1" s="465"/>
      <c r="DNJ1" s="465"/>
      <c r="DNK1" s="465"/>
      <c r="DNL1" s="465"/>
      <c r="DNM1" s="465"/>
      <c r="DNN1" s="465"/>
      <c r="DNO1" s="465"/>
      <c r="DNP1" s="465"/>
      <c r="DNQ1" s="465"/>
      <c r="DNR1" s="465"/>
      <c r="DNS1" s="465"/>
      <c r="DNT1" s="465"/>
      <c r="DNU1" s="465"/>
      <c r="DNV1" s="465"/>
      <c r="DNW1" s="465"/>
      <c r="DNX1" s="465"/>
      <c r="DNY1" s="465"/>
      <c r="DNZ1" s="465"/>
      <c r="DOA1" s="465"/>
      <c r="DOB1" s="465"/>
      <c r="DOC1" s="465"/>
      <c r="DOD1" s="465"/>
      <c r="DOE1" s="465"/>
      <c r="DOF1" s="465"/>
      <c r="DOG1" s="465"/>
      <c r="DOH1" s="465"/>
      <c r="DOI1" s="465"/>
      <c r="DOJ1" s="465"/>
      <c r="DOK1" s="465"/>
      <c r="DOL1" s="465"/>
      <c r="DOM1" s="465"/>
      <c r="DON1" s="465"/>
      <c r="DOO1" s="465"/>
      <c r="DOP1" s="465"/>
      <c r="DOQ1" s="465"/>
      <c r="DOR1" s="465"/>
      <c r="DOS1" s="465"/>
      <c r="DOT1" s="465"/>
      <c r="DOU1" s="465"/>
      <c r="DOV1" s="465"/>
      <c r="DOW1" s="465"/>
      <c r="DOX1" s="465"/>
      <c r="DOY1" s="465"/>
      <c r="DOZ1" s="465"/>
      <c r="DPA1" s="465"/>
      <c r="DPB1" s="465"/>
      <c r="DPC1" s="465"/>
      <c r="DPD1" s="465"/>
      <c r="DPE1" s="465"/>
      <c r="DPF1" s="465"/>
      <c r="DPG1" s="465"/>
      <c r="DPH1" s="465"/>
      <c r="DPI1" s="465"/>
      <c r="DPJ1" s="465"/>
      <c r="DPK1" s="465"/>
      <c r="DPL1" s="465"/>
      <c r="DPM1" s="465"/>
      <c r="DPN1" s="465"/>
      <c r="DPO1" s="465"/>
      <c r="DPP1" s="465"/>
      <c r="DPQ1" s="465"/>
      <c r="DPR1" s="465"/>
      <c r="DPS1" s="465"/>
      <c r="DPT1" s="465"/>
      <c r="DPU1" s="465"/>
      <c r="DPV1" s="465"/>
      <c r="DPW1" s="465"/>
      <c r="DPX1" s="465"/>
      <c r="DPY1" s="465"/>
      <c r="DPZ1" s="465"/>
      <c r="DQA1" s="465"/>
      <c r="DQB1" s="465"/>
      <c r="DQC1" s="465"/>
      <c r="DQD1" s="465"/>
      <c r="DQE1" s="465"/>
      <c r="DQF1" s="465"/>
      <c r="DQG1" s="465"/>
      <c r="DQH1" s="465"/>
      <c r="DQI1" s="465"/>
      <c r="DQJ1" s="465"/>
      <c r="DQK1" s="465"/>
      <c r="DQL1" s="465"/>
      <c r="DQM1" s="465"/>
      <c r="DQN1" s="465"/>
      <c r="DQO1" s="465"/>
      <c r="DQP1" s="465"/>
      <c r="DQQ1" s="465"/>
      <c r="DQR1" s="465"/>
      <c r="DQS1" s="465"/>
      <c r="DQT1" s="465"/>
      <c r="DQU1" s="465"/>
      <c r="DQV1" s="465"/>
      <c r="DQW1" s="465"/>
      <c r="DQX1" s="465"/>
      <c r="DQY1" s="465"/>
      <c r="DQZ1" s="465"/>
      <c r="DRA1" s="465"/>
      <c r="DRB1" s="465"/>
      <c r="DRC1" s="465"/>
      <c r="DRD1" s="465"/>
      <c r="DRE1" s="465"/>
      <c r="DRF1" s="465"/>
      <c r="DRG1" s="465"/>
      <c r="DRH1" s="465"/>
      <c r="DRI1" s="465"/>
      <c r="DRJ1" s="465"/>
      <c r="DRK1" s="465"/>
      <c r="DRL1" s="465"/>
      <c r="DRM1" s="465"/>
      <c r="DRN1" s="465"/>
      <c r="DRO1" s="465"/>
      <c r="DRP1" s="465"/>
      <c r="DRQ1" s="465"/>
      <c r="DRR1" s="465"/>
      <c r="DRS1" s="465"/>
      <c r="DRT1" s="465"/>
      <c r="DRU1" s="465"/>
      <c r="DRV1" s="465"/>
      <c r="DRW1" s="465"/>
      <c r="DRX1" s="465"/>
      <c r="DRY1" s="465"/>
      <c r="DRZ1" s="465"/>
      <c r="DSA1" s="465"/>
      <c r="DSB1" s="465"/>
      <c r="DSC1" s="465"/>
      <c r="DSD1" s="465"/>
      <c r="DSE1" s="465"/>
      <c r="DSF1" s="465"/>
      <c r="DSG1" s="465"/>
      <c r="DSH1" s="465"/>
      <c r="DSI1" s="465"/>
      <c r="DSJ1" s="465"/>
      <c r="DSK1" s="465"/>
      <c r="DSL1" s="465"/>
      <c r="DSM1" s="465"/>
      <c r="DSN1" s="465"/>
      <c r="DSO1" s="465"/>
      <c r="DSP1" s="465"/>
      <c r="DSQ1" s="465"/>
      <c r="DSR1" s="465"/>
      <c r="DSS1" s="465"/>
      <c r="DST1" s="465"/>
      <c r="DSU1" s="465"/>
      <c r="DSV1" s="465"/>
      <c r="DSW1" s="465"/>
      <c r="DSX1" s="465"/>
      <c r="DSY1" s="465"/>
      <c r="DSZ1" s="465"/>
      <c r="DTA1" s="465"/>
      <c r="DTB1" s="465"/>
      <c r="DTC1" s="465"/>
      <c r="DTD1" s="465"/>
      <c r="DTE1" s="465"/>
      <c r="DTF1" s="465"/>
      <c r="DTG1" s="465"/>
      <c r="DTH1" s="465"/>
      <c r="DTI1" s="465"/>
      <c r="DTJ1" s="465"/>
      <c r="DTK1" s="465"/>
      <c r="DTL1" s="465"/>
      <c r="DTM1" s="465"/>
      <c r="DTN1" s="465"/>
      <c r="DTO1" s="465"/>
      <c r="DTP1" s="465"/>
      <c r="DTQ1" s="465"/>
      <c r="DTR1" s="465"/>
      <c r="DTS1" s="465"/>
      <c r="DTT1" s="465"/>
      <c r="DTU1" s="465"/>
      <c r="DTV1" s="465"/>
      <c r="DTW1" s="465"/>
      <c r="DTX1" s="465"/>
      <c r="DTY1" s="465"/>
      <c r="DTZ1" s="465"/>
      <c r="DUA1" s="465"/>
      <c r="DUB1" s="465"/>
      <c r="DUC1" s="465"/>
      <c r="DUD1" s="465"/>
      <c r="DUE1" s="465"/>
      <c r="DUF1" s="465"/>
      <c r="DUG1" s="465"/>
      <c r="DUH1" s="465"/>
      <c r="DUI1" s="465"/>
      <c r="DUJ1" s="465"/>
      <c r="DUK1" s="465"/>
      <c r="DUL1" s="465"/>
      <c r="DUM1" s="465"/>
      <c r="DUN1" s="465"/>
      <c r="DUO1" s="465"/>
      <c r="DUP1" s="465"/>
      <c r="DUQ1" s="465"/>
      <c r="DUR1" s="465"/>
      <c r="DUS1" s="465"/>
      <c r="DUT1" s="465"/>
      <c r="DUU1" s="465"/>
      <c r="DUV1" s="465"/>
      <c r="DUW1" s="465"/>
      <c r="DUX1" s="465"/>
      <c r="DUY1" s="465"/>
      <c r="DUZ1" s="465"/>
      <c r="DVA1" s="465"/>
      <c r="DVB1" s="465"/>
      <c r="DVC1" s="465"/>
      <c r="DVD1" s="465"/>
      <c r="DVE1" s="465"/>
      <c r="DVF1" s="465"/>
      <c r="DVG1" s="465"/>
      <c r="DVH1" s="465"/>
      <c r="DVI1" s="465"/>
      <c r="DVJ1" s="465"/>
      <c r="DVK1" s="465"/>
      <c r="DVL1" s="465"/>
      <c r="DVM1" s="465"/>
      <c r="DVN1" s="465"/>
      <c r="DVO1" s="465"/>
      <c r="DVP1" s="465"/>
      <c r="DVQ1" s="465"/>
      <c r="DVR1" s="465"/>
      <c r="DVS1" s="465"/>
      <c r="DVT1" s="465"/>
      <c r="DVU1" s="465"/>
      <c r="DVV1" s="465"/>
      <c r="DVW1" s="465"/>
      <c r="DVX1" s="465"/>
      <c r="DVY1" s="465"/>
      <c r="DVZ1" s="465"/>
      <c r="DWA1" s="465"/>
      <c r="DWB1" s="465"/>
      <c r="DWC1" s="465"/>
      <c r="DWD1" s="465"/>
      <c r="DWE1" s="465"/>
      <c r="DWF1" s="465"/>
      <c r="DWG1" s="465"/>
      <c r="DWH1" s="465"/>
      <c r="DWI1" s="465"/>
      <c r="DWJ1" s="465"/>
      <c r="DWK1" s="465"/>
      <c r="DWL1" s="465"/>
      <c r="DWM1" s="465"/>
      <c r="DWN1" s="465"/>
      <c r="DWO1" s="465"/>
      <c r="DWP1" s="465"/>
      <c r="DWQ1" s="465"/>
      <c r="DWR1" s="465"/>
      <c r="DWS1" s="465"/>
      <c r="DWT1" s="465"/>
      <c r="DWU1" s="465"/>
      <c r="DWV1" s="465"/>
      <c r="DWW1" s="465"/>
      <c r="DWX1" s="465"/>
      <c r="DWY1" s="465"/>
      <c r="DWZ1" s="465"/>
      <c r="DXA1" s="465"/>
      <c r="DXB1" s="465"/>
      <c r="DXC1" s="465"/>
      <c r="DXD1" s="465"/>
      <c r="DXE1" s="465"/>
      <c r="DXF1" s="465"/>
      <c r="DXG1" s="465"/>
      <c r="DXH1" s="465"/>
      <c r="DXI1" s="465"/>
      <c r="DXJ1" s="465"/>
      <c r="DXK1" s="465"/>
      <c r="DXL1" s="465"/>
      <c r="DXM1" s="465"/>
      <c r="DXN1" s="465"/>
      <c r="DXO1" s="465"/>
      <c r="DXP1" s="465"/>
      <c r="DXQ1" s="465"/>
      <c r="DXR1" s="465"/>
      <c r="DXS1" s="465"/>
      <c r="DXT1" s="465"/>
      <c r="DXU1" s="465"/>
      <c r="DXV1" s="465"/>
      <c r="DXW1" s="465"/>
      <c r="DXX1" s="465"/>
      <c r="DXY1" s="465"/>
      <c r="DXZ1" s="465"/>
      <c r="DYA1" s="465"/>
      <c r="DYB1" s="465"/>
      <c r="DYC1" s="465"/>
      <c r="DYD1" s="465"/>
      <c r="DYE1" s="465"/>
      <c r="DYF1" s="465"/>
      <c r="DYG1" s="465"/>
      <c r="DYH1" s="465"/>
      <c r="DYI1" s="465"/>
      <c r="DYJ1" s="465"/>
      <c r="DYK1" s="465"/>
      <c r="DYL1" s="465"/>
      <c r="DYM1" s="465"/>
      <c r="DYN1" s="465"/>
      <c r="DYO1" s="465"/>
      <c r="DYP1" s="465"/>
      <c r="DYQ1" s="465"/>
      <c r="DYR1" s="465"/>
      <c r="DYS1" s="465"/>
      <c r="DYT1" s="465"/>
      <c r="DYU1" s="465"/>
      <c r="DYV1" s="465"/>
      <c r="DYW1" s="465"/>
      <c r="DYX1" s="465"/>
      <c r="DYY1" s="465"/>
      <c r="DYZ1" s="465"/>
      <c r="DZA1" s="465"/>
      <c r="DZB1" s="465"/>
      <c r="DZC1" s="465"/>
      <c r="DZD1" s="465"/>
      <c r="DZE1" s="465"/>
      <c r="DZF1" s="465"/>
      <c r="DZG1" s="465"/>
      <c r="DZH1" s="465"/>
      <c r="DZI1" s="465"/>
      <c r="DZJ1" s="465"/>
      <c r="DZK1" s="465"/>
      <c r="DZL1" s="465"/>
      <c r="DZM1" s="465"/>
      <c r="DZN1" s="465"/>
      <c r="DZO1" s="465"/>
      <c r="DZP1" s="465"/>
      <c r="DZQ1" s="465"/>
      <c r="DZR1" s="465"/>
      <c r="DZS1" s="465"/>
      <c r="DZT1" s="465"/>
      <c r="DZU1" s="465"/>
      <c r="DZV1" s="465"/>
      <c r="DZW1" s="465"/>
      <c r="DZX1" s="465"/>
      <c r="DZY1" s="465"/>
      <c r="DZZ1" s="465"/>
      <c r="EAA1" s="465"/>
      <c r="EAB1" s="465"/>
      <c r="EAC1" s="465"/>
      <c r="EAD1" s="465"/>
      <c r="EAE1" s="465"/>
      <c r="EAF1" s="465"/>
      <c r="EAG1" s="465"/>
      <c r="EAH1" s="465"/>
      <c r="EAI1" s="465"/>
      <c r="EAJ1" s="465"/>
      <c r="EAK1" s="465"/>
      <c r="EAL1" s="465"/>
      <c r="EAM1" s="465"/>
      <c r="EAN1" s="465"/>
      <c r="EAO1" s="465"/>
      <c r="EAP1" s="465"/>
      <c r="EAQ1" s="465"/>
      <c r="EAR1" s="465"/>
      <c r="EAS1" s="465"/>
      <c r="EAT1" s="465"/>
      <c r="EAU1" s="465"/>
      <c r="EAV1" s="465"/>
      <c r="EAW1" s="465"/>
      <c r="EAX1" s="465"/>
      <c r="EAY1" s="465"/>
      <c r="EAZ1" s="465"/>
      <c r="EBA1" s="465"/>
      <c r="EBB1" s="465"/>
      <c r="EBC1" s="465"/>
      <c r="EBD1" s="465"/>
      <c r="EBE1" s="465"/>
      <c r="EBF1" s="465"/>
      <c r="EBG1" s="465"/>
      <c r="EBH1" s="465"/>
      <c r="EBI1" s="465"/>
      <c r="EBJ1" s="465"/>
      <c r="EBK1" s="465"/>
      <c r="EBL1" s="465"/>
      <c r="EBM1" s="465"/>
      <c r="EBN1" s="465"/>
      <c r="EBO1" s="465"/>
      <c r="EBP1" s="465"/>
      <c r="EBQ1" s="465"/>
      <c r="EBR1" s="465"/>
      <c r="EBS1" s="465"/>
      <c r="EBT1" s="465"/>
      <c r="EBU1" s="465"/>
      <c r="EBV1" s="465"/>
      <c r="EBW1" s="465"/>
      <c r="EBX1" s="465"/>
      <c r="EBY1" s="465"/>
      <c r="EBZ1" s="465"/>
      <c r="ECA1" s="465"/>
      <c r="ECB1" s="465"/>
      <c r="ECC1" s="465"/>
      <c r="ECD1" s="465"/>
      <c r="ECE1" s="465"/>
      <c r="ECF1" s="465"/>
      <c r="ECG1" s="465"/>
      <c r="ECH1" s="465"/>
      <c r="ECI1" s="465"/>
      <c r="ECJ1" s="465"/>
      <c r="ECK1" s="465"/>
      <c r="ECL1" s="465"/>
      <c r="ECM1" s="465"/>
      <c r="ECN1" s="465"/>
      <c r="ECO1" s="465"/>
      <c r="ECP1" s="465"/>
      <c r="ECQ1" s="465"/>
      <c r="ECR1" s="465"/>
      <c r="ECS1" s="465"/>
      <c r="ECT1" s="465"/>
      <c r="ECU1" s="465"/>
      <c r="ECV1" s="465"/>
      <c r="ECW1" s="465"/>
      <c r="ECX1" s="465"/>
      <c r="ECY1" s="465"/>
      <c r="ECZ1" s="465"/>
      <c r="EDA1" s="465"/>
      <c r="EDB1" s="465"/>
      <c r="EDC1" s="465"/>
      <c r="EDD1" s="465"/>
      <c r="EDE1" s="465"/>
      <c r="EDF1" s="465"/>
      <c r="EDG1" s="465"/>
      <c r="EDH1" s="465"/>
      <c r="EDI1" s="465"/>
      <c r="EDJ1" s="465"/>
      <c r="EDK1" s="465"/>
      <c r="EDL1" s="465"/>
      <c r="EDM1" s="465"/>
      <c r="EDN1" s="465"/>
      <c r="EDO1" s="465"/>
      <c r="EDP1" s="465"/>
      <c r="EDQ1" s="465"/>
      <c r="EDR1" s="465"/>
      <c r="EDS1" s="465"/>
      <c r="EDT1" s="465"/>
      <c r="EDU1" s="465"/>
      <c r="EDV1" s="465"/>
      <c r="EDW1" s="465"/>
      <c r="EDX1" s="465"/>
      <c r="EDY1" s="465"/>
      <c r="EDZ1" s="465"/>
      <c r="EEA1" s="465"/>
      <c r="EEB1" s="465"/>
      <c r="EEC1" s="465"/>
      <c r="EED1" s="465"/>
      <c r="EEE1" s="465"/>
      <c r="EEF1" s="465"/>
      <c r="EEG1" s="465"/>
      <c r="EEH1" s="465"/>
      <c r="EEI1" s="465"/>
      <c r="EEJ1" s="465"/>
      <c r="EEK1" s="465"/>
      <c r="EEL1" s="465"/>
      <c r="EEM1" s="465"/>
      <c r="EEN1" s="465"/>
      <c r="EEO1" s="465"/>
      <c r="EEP1" s="465"/>
      <c r="EEQ1" s="465"/>
      <c r="EER1" s="465"/>
      <c r="EES1" s="465"/>
      <c r="EET1" s="465"/>
      <c r="EEU1" s="465"/>
      <c r="EEV1" s="465"/>
      <c r="EEW1" s="465"/>
      <c r="EEX1" s="465"/>
      <c r="EEY1" s="465"/>
      <c r="EEZ1" s="465"/>
      <c r="EFA1" s="465"/>
      <c r="EFB1" s="465"/>
      <c r="EFC1" s="465"/>
      <c r="EFD1" s="465"/>
      <c r="EFE1" s="465"/>
      <c r="EFF1" s="465"/>
      <c r="EFG1" s="465"/>
      <c r="EFH1" s="465"/>
      <c r="EFI1" s="465"/>
      <c r="EFJ1" s="465"/>
      <c r="EFK1" s="465"/>
      <c r="EFL1" s="465"/>
      <c r="EFM1" s="465"/>
      <c r="EFN1" s="465"/>
      <c r="EFO1" s="465"/>
      <c r="EFP1" s="465"/>
      <c r="EFQ1" s="465"/>
      <c r="EFR1" s="465"/>
      <c r="EFS1" s="465"/>
      <c r="EFT1" s="465"/>
      <c r="EFU1" s="465"/>
      <c r="EFV1" s="465"/>
      <c r="EFW1" s="465"/>
      <c r="EFX1" s="465"/>
      <c r="EFY1" s="465"/>
      <c r="EFZ1" s="465"/>
      <c r="EGA1" s="465"/>
      <c r="EGB1" s="465"/>
      <c r="EGC1" s="465"/>
      <c r="EGD1" s="465"/>
      <c r="EGE1" s="465"/>
      <c r="EGF1" s="465"/>
      <c r="EGG1" s="465"/>
      <c r="EGH1" s="465"/>
      <c r="EGI1" s="465"/>
      <c r="EGJ1" s="465"/>
      <c r="EGK1" s="465"/>
      <c r="EGL1" s="465"/>
      <c r="EGM1" s="465"/>
      <c r="EGN1" s="465"/>
      <c r="EGO1" s="465"/>
      <c r="EGP1" s="465"/>
      <c r="EGQ1" s="465"/>
      <c r="EGR1" s="465"/>
      <c r="EGS1" s="465"/>
      <c r="EGT1" s="465"/>
      <c r="EGU1" s="465"/>
      <c r="EGV1" s="465"/>
      <c r="EGW1" s="465"/>
      <c r="EGX1" s="465"/>
      <c r="EGY1" s="465"/>
      <c r="EGZ1" s="465"/>
      <c r="EHA1" s="465"/>
      <c r="EHB1" s="465"/>
      <c r="EHC1" s="465"/>
      <c r="EHD1" s="465"/>
      <c r="EHE1" s="465"/>
      <c r="EHF1" s="465"/>
      <c r="EHG1" s="465"/>
      <c r="EHH1" s="465"/>
      <c r="EHI1" s="465"/>
      <c r="EHJ1" s="465"/>
      <c r="EHK1" s="465"/>
      <c r="EHL1" s="465"/>
      <c r="EHM1" s="465"/>
      <c r="EHN1" s="465"/>
      <c r="EHO1" s="465"/>
      <c r="EHP1" s="465"/>
      <c r="EHQ1" s="465"/>
      <c r="EHR1" s="465"/>
      <c r="EHS1" s="465"/>
      <c r="EHT1" s="465"/>
      <c r="EHU1" s="465"/>
      <c r="EHV1" s="465"/>
      <c r="EHW1" s="465"/>
      <c r="EHX1" s="465"/>
      <c r="EHY1" s="465"/>
      <c r="EHZ1" s="465"/>
      <c r="EIA1" s="465"/>
      <c r="EIB1" s="465"/>
      <c r="EIC1" s="465"/>
      <c r="EID1" s="465"/>
      <c r="EIE1" s="465"/>
      <c r="EIF1" s="465"/>
      <c r="EIG1" s="465"/>
      <c r="EIH1" s="465"/>
      <c r="EII1" s="465"/>
      <c r="EIJ1" s="465"/>
      <c r="EIK1" s="465"/>
      <c r="EIL1" s="465"/>
      <c r="EIM1" s="465"/>
      <c r="EIN1" s="465"/>
      <c r="EIO1" s="465"/>
      <c r="EIP1" s="465"/>
      <c r="EIQ1" s="465"/>
      <c r="EIR1" s="465"/>
      <c r="EIS1" s="465"/>
      <c r="EIT1" s="465"/>
      <c r="EIU1" s="465"/>
      <c r="EIV1" s="465"/>
      <c r="EIW1" s="465"/>
      <c r="EIX1" s="465"/>
      <c r="EIY1" s="465"/>
      <c r="EIZ1" s="465"/>
      <c r="EJA1" s="465"/>
      <c r="EJB1" s="465"/>
      <c r="EJC1" s="465"/>
      <c r="EJD1" s="465"/>
      <c r="EJE1" s="465"/>
      <c r="EJF1" s="465"/>
      <c r="EJG1" s="465"/>
      <c r="EJH1" s="465"/>
      <c r="EJI1" s="465"/>
      <c r="EJJ1" s="465"/>
      <c r="EJK1" s="465"/>
      <c r="EJL1" s="465"/>
      <c r="EJM1" s="465"/>
      <c r="EJN1" s="465"/>
      <c r="EJO1" s="465"/>
      <c r="EJP1" s="465"/>
      <c r="EJQ1" s="465"/>
      <c r="EJR1" s="465"/>
      <c r="EJS1" s="465"/>
      <c r="EJT1" s="465"/>
      <c r="EJU1" s="465"/>
      <c r="EJV1" s="465"/>
      <c r="EJW1" s="465"/>
      <c r="EJX1" s="465"/>
      <c r="EJY1" s="465"/>
      <c r="EJZ1" s="465"/>
      <c r="EKA1" s="465"/>
      <c r="EKB1" s="465"/>
      <c r="EKC1" s="465"/>
      <c r="EKD1" s="465"/>
      <c r="EKE1" s="465"/>
      <c r="EKF1" s="465"/>
      <c r="EKG1" s="465"/>
      <c r="EKH1" s="465"/>
      <c r="EKI1" s="465"/>
      <c r="EKJ1" s="465"/>
      <c r="EKK1" s="465"/>
      <c r="EKL1" s="465"/>
      <c r="EKM1" s="465"/>
      <c r="EKN1" s="465"/>
      <c r="EKO1" s="465"/>
      <c r="EKP1" s="465"/>
      <c r="EKQ1" s="465"/>
      <c r="EKR1" s="465"/>
      <c r="EKS1" s="465"/>
      <c r="EKT1" s="465"/>
      <c r="EKU1" s="465"/>
      <c r="EKV1" s="465"/>
      <c r="EKW1" s="465"/>
      <c r="EKX1" s="465"/>
      <c r="EKY1" s="465"/>
      <c r="EKZ1" s="465"/>
      <c r="ELA1" s="465"/>
      <c r="ELB1" s="465"/>
      <c r="ELC1" s="465"/>
      <c r="ELD1" s="465"/>
      <c r="ELE1" s="465"/>
      <c r="ELF1" s="465"/>
      <c r="ELG1" s="465"/>
      <c r="ELH1" s="465"/>
      <c r="ELI1" s="465"/>
      <c r="ELJ1" s="465"/>
      <c r="ELK1" s="465"/>
      <c r="ELL1" s="465"/>
      <c r="ELM1" s="465"/>
      <c r="ELN1" s="465"/>
      <c r="ELO1" s="465"/>
      <c r="ELP1" s="465"/>
      <c r="ELQ1" s="465"/>
      <c r="ELR1" s="465"/>
      <c r="ELS1" s="465"/>
      <c r="ELT1" s="465"/>
      <c r="ELU1" s="465"/>
      <c r="ELV1" s="465"/>
      <c r="ELW1" s="465"/>
      <c r="ELX1" s="465"/>
      <c r="ELY1" s="465"/>
      <c r="ELZ1" s="465"/>
      <c r="EMA1" s="465"/>
      <c r="EMB1" s="465"/>
      <c r="EMC1" s="465"/>
      <c r="EMD1" s="465"/>
      <c r="EME1" s="465"/>
      <c r="EMF1" s="465"/>
      <c r="EMG1" s="465"/>
      <c r="EMH1" s="465"/>
      <c r="EMI1" s="465"/>
      <c r="EMJ1" s="465"/>
      <c r="EMK1" s="465"/>
      <c r="EML1" s="465"/>
      <c r="EMM1" s="465"/>
      <c r="EMN1" s="465"/>
      <c r="EMO1" s="465"/>
      <c r="EMP1" s="465"/>
      <c r="EMQ1" s="465"/>
      <c r="EMR1" s="465"/>
      <c r="EMS1" s="465"/>
      <c r="EMT1" s="465"/>
      <c r="EMU1" s="465"/>
      <c r="EMV1" s="465"/>
      <c r="EMW1" s="465"/>
      <c r="EMX1" s="465"/>
      <c r="EMY1" s="465"/>
      <c r="EMZ1" s="465"/>
      <c r="ENA1" s="465"/>
      <c r="ENB1" s="465"/>
      <c r="ENC1" s="465"/>
      <c r="END1" s="465"/>
      <c r="ENE1" s="465"/>
      <c r="ENF1" s="465"/>
      <c r="ENG1" s="465"/>
      <c r="ENH1" s="465"/>
      <c r="ENI1" s="465"/>
      <c r="ENJ1" s="465"/>
      <c r="ENK1" s="465"/>
      <c r="ENL1" s="465"/>
      <c r="ENM1" s="465"/>
      <c r="ENN1" s="465"/>
      <c r="ENO1" s="465"/>
      <c r="ENP1" s="465"/>
      <c r="ENQ1" s="465"/>
      <c r="ENR1" s="465"/>
      <c r="ENS1" s="465"/>
      <c r="ENT1" s="465"/>
      <c r="ENU1" s="465"/>
      <c r="ENV1" s="465"/>
      <c r="ENW1" s="465"/>
      <c r="ENX1" s="465"/>
      <c r="ENY1" s="465"/>
      <c r="ENZ1" s="465"/>
      <c r="EOA1" s="465"/>
      <c r="EOB1" s="465"/>
      <c r="EOC1" s="465"/>
      <c r="EOD1" s="465"/>
      <c r="EOE1" s="465"/>
      <c r="EOF1" s="465"/>
      <c r="EOG1" s="465"/>
      <c r="EOH1" s="465"/>
      <c r="EOI1" s="465"/>
      <c r="EOJ1" s="465"/>
      <c r="EOK1" s="465"/>
      <c r="EOL1" s="465"/>
      <c r="EOM1" s="465"/>
      <c r="EON1" s="465"/>
      <c r="EOO1" s="465"/>
      <c r="EOP1" s="465"/>
      <c r="EOQ1" s="465"/>
      <c r="EOR1" s="465"/>
      <c r="EOS1" s="465"/>
      <c r="EOT1" s="465"/>
      <c r="EOU1" s="465"/>
      <c r="EOV1" s="465"/>
      <c r="EOW1" s="465"/>
      <c r="EOX1" s="465"/>
      <c r="EOY1" s="465"/>
      <c r="EOZ1" s="465"/>
      <c r="EPA1" s="465"/>
      <c r="EPB1" s="465"/>
      <c r="EPC1" s="465"/>
      <c r="EPD1" s="465"/>
      <c r="EPE1" s="465"/>
      <c r="EPF1" s="465"/>
      <c r="EPG1" s="465"/>
      <c r="EPH1" s="465"/>
      <c r="EPI1" s="465"/>
      <c r="EPJ1" s="465"/>
      <c r="EPK1" s="465"/>
      <c r="EPL1" s="465"/>
      <c r="EPM1" s="465"/>
      <c r="EPN1" s="465"/>
      <c r="EPO1" s="465"/>
      <c r="EPP1" s="465"/>
      <c r="EPQ1" s="465"/>
      <c r="EPR1" s="465"/>
      <c r="EPS1" s="465"/>
      <c r="EPT1" s="465"/>
      <c r="EPU1" s="465"/>
      <c r="EPV1" s="465"/>
      <c r="EPW1" s="465"/>
      <c r="EPX1" s="465"/>
      <c r="EPY1" s="465"/>
      <c r="EPZ1" s="465"/>
      <c r="EQA1" s="465"/>
      <c r="EQB1" s="465"/>
      <c r="EQC1" s="465"/>
      <c r="EQD1" s="465"/>
      <c r="EQE1" s="465"/>
      <c r="EQF1" s="465"/>
      <c r="EQG1" s="465"/>
      <c r="EQH1" s="465"/>
      <c r="EQI1" s="465"/>
      <c r="EQJ1" s="465"/>
      <c r="EQK1" s="465"/>
      <c r="EQL1" s="465"/>
      <c r="EQM1" s="465"/>
      <c r="EQN1" s="465"/>
      <c r="EQO1" s="465"/>
      <c r="EQP1" s="465"/>
      <c r="EQQ1" s="465"/>
      <c r="EQR1" s="465"/>
      <c r="EQS1" s="465"/>
      <c r="EQT1" s="465"/>
      <c r="EQU1" s="465"/>
      <c r="EQV1" s="465"/>
      <c r="EQW1" s="465"/>
      <c r="EQX1" s="465"/>
      <c r="EQY1" s="465"/>
      <c r="EQZ1" s="465"/>
      <c r="ERA1" s="465"/>
      <c r="ERB1" s="465"/>
      <c r="ERC1" s="465"/>
      <c r="ERD1" s="465"/>
      <c r="ERE1" s="465"/>
      <c r="ERF1" s="465"/>
      <c r="ERG1" s="465"/>
      <c r="ERH1" s="465"/>
      <c r="ERI1" s="465"/>
      <c r="ERJ1" s="465"/>
      <c r="ERK1" s="465"/>
      <c r="ERL1" s="465"/>
      <c r="ERM1" s="465"/>
      <c r="ERN1" s="465"/>
      <c r="ERO1" s="465"/>
      <c r="ERP1" s="465"/>
      <c r="ERQ1" s="465"/>
      <c r="ERR1" s="465"/>
      <c r="ERS1" s="465"/>
      <c r="ERT1" s="465"/>
      <c r="ERU1" s="465"/>
      <c r="ERV1" s="465"/>
      <c r="ERW1" s="465"/>
      <c r="ERX1" s="465"/>
      <c r="ERY1" s="465"/>
      <c r="ERZ1" s="465"/>
      <c r="ESA1" s="465"/>
      <c r="ESB1" s="465"/>
      <c r="ESC1" s="465"/>
      <c r="ESD1" s="465"/>
      <c r="ESE1" s="465"/>
      <c r="ESF1" s="465"/>
      <c r="ESG1" s="465"/>
      <c r="ESH1" s="465"/>
      <c r="ESI1" s="465"/>
      <c r="ESJ1" s="465"/>
      <c r="ESK1" s="465"/>
      <c r="ESL1" s="465"/>
      <c r="ESM1" s="465"/>
      <c r="ESN1" s="465"/>
      <c r="ESO1" s="465"/>
      <c r="ESP1" s="465"/>
      <c r="ESQ1" s="465"/>
      <c r="ESR1" s="465"/>
      <c r="ESS1" s="465"/>
      <c r="EST1" s="465"/>
      <c r="ESU1" s="465"/>
      <c r="ESV1" s="465"/>
      <c r="ESW1" s="465"/>
      <c r="ESX1" s="465"/>
      <c r="ESY1" s="465"/>
      <c r="ESZ1" s="465"/>
      <c r="ETA1" s="465"/>
      <c r="ETB1" s="465"/>
      <c r="ETC1" s="465"/>
      <c r="ETD1" s="465"/>
      <c r="ETE1" s="465"/>
      <c r="ETF1" s="465"/>
      <c r="ETG1" s="465"/>
      <c r="ETH1" s="465"/>
      <c r="ETI1" s="465"/>
      <c r="ETJ1" s="465"/>
      <c r="ETK1" s="465"/>
      <c r="ETL1" s="465"/>
      <c r="ETM1" s="465"/>
      <c r="ETN1" s="465"/>
      <c r="ETO1" s="465"/>
      <c r="ETP1" s="465"/>
      <c r="ETQ1" s="465"/>
      <c r="ETR1" s="465"/>
      <c r="ETS1" s="465"/>
      <c r="ETT1" s="465"/>
      <c r="ETU1" s="465"/>
      <c r="ETV1" s="465"/>
      <c r="ETW1" s="465"/>
      <c r="ETX1" s="465"/>
      <c r="ETY1" s="465"/>
      <c r="ETZ1" s="465"/>
      <c r="EUA1" s="465"/>
      <c r="EUB1" s="465"/>
      <c r="EUC1" s="465"/>
      <c r="EUD1" s="465"/>
      <c r="EUE1" s="465"/>
      <c r="EUF1" s="465"/>
      <c r="EUG1" s="465"/>
      <c r="EUH1" s="465"/>
      <c r="EUI1" s="465"/>
      <c r="EUJ1" s="465"/>
      <c r="EUK1" s="465"/>
      <c r="EUL1" s="465"/>
      <c r="EUM1" s="465"/>
      <c r="EUN1" s="465"/>
      <c r="EUO1" s="465"/>
      <c r="EUP1" s="465"/>
      <c r="EUQ1" s="465"/>
      <c r="EUR1" s="465"/>
      <c r="EUS1" s="465"/>
      <c r="EUT1" s="465"/>
      <c r="EUU1" s="465"/>
      <c r="EUV1" s="465"/>
      <c r="EUW1" s="465"/>
      <c r="EUX1" s="465"/>
      <c r="EUY1" s="465"/>
      <c r="EUZ1" s="465"/>
      <c r="EVA1" s="465"/>
      <c r="EVB1" s="465"/>
      <c r="EVC1" s="465"/>
      <c r="EVD1" s="465"/>
      <c r="EVE1" s="465"/>
      <c r="EVF1" s="465"/>
      <c r="EVG1" s="465"/>
      <c r="EVH1" s="465"/>
      <c r="EVI1" s="465"/>
      <c r="EVJ1" s="465"/>
      <c r="EVK1" s="465"/>
      <c r="EVL1" s="465"/>
      <c r="EVM1" s="465"/>
      <c r="EVN1" s="465"/>
      <c r="EVO1" s="465"/>
      <c r="EVP1" s="465"/>
      <c r="EVQ1" s="465"/>
      <c r="EVR1" s="465"/>
      <c r="EVS1" s="465"/>
      <c r="EVT1" s="465"/>
      <c r="EVU1" s="465"/>
      <c r="EVV1" s="465"/>
      <c r="EVW1" s="465"/>
      <c r="EVX1" s="465"/>
      <c r="EVY1" s="465"/>
      <c r="EVZ1" s="465"/>
      <c r="EWA1" s="465"/>
      <c r="EWB1" s="465"/>
      <c r="EWC1" s="465"/>
      <c r="EWD1" s="465"/>
      <c r="EWE1" s="465"/>
      <c r="EWF1" s="465"/>
      <c r="EWG1" s="465"/>
      <c r="EWH1" s="465"/>
      <c r="EWI1" s="465"/>
      <c r="EWJ1" s="465"/>
      <c r="EWK1" s="465"/>
      <c r="EWL1" s="465"/>
      <c r="EWM1" s="465"/>
      <c r="EWN1" s="465"/>
      <c r="EWO1" s="465"/>
      <c r="EWP1" s="465"/>
      <c r="EWQ1" s="465"/>
      <c r="EWR1" s="465"/>
      <c r="EWS1" s="465"/>
      <c r="EWT1" s="465"/>
      <c r="EWU1" s="465"/>
      <c r="EWV1" s="465"/>
      <c r="EWW1" s="465"/>
      <c r="EWX1" s="465"/>
      <c r="EWY1" s="465"/>
      <c r="EWZ1" s="465"/>
      <c r="EXA1" s="465"/>
      <c r="EXB1" s="465"/>
      <c r="EXC1" s="465"/>
      <c r="EXD1" s="465"/>
      <c r="EXE1" s="465"/>
      <c r="EXF1" s="465"/>
      <c r="EXG1" s="465"/>
      <c r="EXH1" s="465"/>
      <c r="EXI1" s="465"/>
      <c r="EXJ1" s="465"/>
      <c r="EXK1" s="465"/>
      <c r="EXL1" s="465"/>
      <c r="EXM1" s="465"/>
      <c r="EXN1" s="465"/>
      <c r="EXO1" s="465"/>
      <c r="EXP1" s="465"/>
      <c r="EXQ1" s="465"/>
      <c r="EXR1" s="465"/>
      <c r="EXS1" s="465"/>
      <c r="EXT1" s="465"/>
      <c r="EXU1" s="465"/>
      <c r="EXV1" s="465"/>
      <c r="EXW1" s="465"/>
      <c r="EXX1" s="465"/>
      <c r="EXY1" s="465"/>
      <c r="EXZ1" s="465"/>
      <c r="EYA1" s="465"/>
      <c r="EYB1" s="465"/>
      <c r="EYC1" s="465"/>
      <c r="EYD1" s="465"/>
      <c r="EYE1" s="465"/>
      <c r="EYF1" s="465"/>
      <c r="EYG1" s="465"/>
      <c r="EYH1" s="465"/>
      <c r="EYI1" s="465"/>
      <c r="EYJ1" s="465"/>
      <c r="EYK1" s="465"/>
      <c r="EYL1" s="465"/>
      <c r="EYM1" s="465"/>
      <c r="EYN1" s="465"/>
      <c r="EYO1" s="465"/>
      <c r="EYP1" s="465"/>
      <c r="EYQ1" s="465"/>
      <c r="EYR1" s="465"/>
      <c r="EYS1" s="465"/>
      <c r="EYT1" s="465"/>
      <c r="EYU1" s="465"/>
      <c r="EYV1" s="465"/>
      <c r="EYW1" s="465"/>
      <c r="EYX1" s="465"/>
      <c r="EYY1" s="465"/>
      <c r="EYZ1" s="465"/>
      <c r="EZA1" s="465"/>
      <c r="EZB1" s="465"/>
      <c r="EZC1" s="465"/>
      <c r="EZD1" s="465"/>
      <c r="EZE1" s="465"/>
      <c r="EZF1" s="465"/>
      <c r="EZG1" s="465"/>
      <c r="EZH1" s="465"/>
      <c r="EZI1" s="465"/>
      <c r="EZJ1" s="465"/>
      <c r="EZK1" s="465"/>
      <c r="EZL1" s="465"/>
      <c r="EZM1" s="465"/>
      <c r="EZN1" s="465"/>
      <c r="EZO1" s="465"/>
      <c r="EZP1" s="465"/>
      <c r="EZQ1" s="465"/>
      <c r="EZR1" s="465"/>
      <c r="EZS1" s="465"/>
      <c r="EZT1" s="465"/>
      <c r="EZU1" s="465"/>
      <c r="EZV1" s="465"/>
      <c r="EZW1" s="465"/>
      <c r="EZX1" s="465"/>
      <c r="EZY1" s="465"/>
      <c r="EZZ1" s="465"/>
      <c r="FAA1" s="465"/>
      <c r="FAB1" s="465"/>
      <c r="FAC1" s="465"/>
      <c r="FAD1" s="465"/>
      <c r="FAE1" s="465"/>
      <c r="FAF1" s="465"/>
      <c r="FAG1" s="465"/>
      <c r="FAH1" s="465"/>
      <c r="FAI1" s="465"/>
      <c r="FAJ1" s="465"/>
      <c r="FAK1" s="465"/>
      <c r="FAL1" s="465"/>
      <c r="FAM1" s="465"/>
      <c r="FAN1" s="465"/>
      <c r="FAO1" s="465"/>
      <c r="FAP1" s="465"/>
      <c r="FAQ1" s="465"/>
      <c r="FAR1" s="465"/>
      <c r="FAS1" s="465"/>
      <c r="FAT1" s="465"/>
      <c r="FAU1" s="465"/>
      <c r="FAV1" s="465"/>
      <c r="FAW1" s="465"/>
      <c r="FAX1" s="465"/>
      <c r="FAY1" s="465"/>
      <c r="FAZ1" s="465"/>
      <c r="FBA1" s="465"/>
      <c r="FBB1" s="465"/>
      <c r="FBC1" s="465"/>
      <c r="FBD1" s="465"/>
      <c r="FBE1" s="465"/>
      <c r="FBF1" s="465"/>
      <c r="FBG1" s="465"/>
      <c r="FBH1" s="465"/>
      <c r="FBI1" s="465"/>
      <c r="FBJ1" s="465"/>
      <c r="FBK1" s="465"/>
      <c r="FBL1" s="465"/>
      <c r="FBM1" s="465"/>
      <c r="FBN1" s="465"/>
      <c r="FBO1" s="465"/>
      <c r="FBP1" s="465"/>
      <c r="FBQ1" s="465"/>
      <c r="FBR1" s="465"/>
      <c r="FBS1" s="465"/>
      <c r="FBT1" s="465"/>
      <c r="FBU1" s="465"/>
      <c r="FBV1" s="465"/>
      <c r="FBW1" s="465"/>
      <c r="FBX1" s="465"/>
      <c r="FBY1" s="465"/>
      <c r="FBZ1" s="465"/>
      <c r="FCA1" s="465"/>
      <c r="FCB1" s="465"/>
      <c r="FCC1" s="465"/>
      <c r="FCD1" s="465"/>
      <c r="FCE1" s="465"/>
      <c r="FCF1" s="465"/>
      <c r="FCG1" s="465"/>
      <c r="FCH1" s="465"/>
      <c r="FCI1" s="465"/>
      <c r="FCJ1" s="465"/>
      <c r="FCK1" s="465"/>
      <c r="FCL1" s="465"/>
      <c r="FCM1" s="465"/>
      <c r="FCN1" s="465"/>
      <c r="FCO1" s="465"/>
      <c r="FCP1" s="465"/>
      <c r="FCQ1" s="465"/>
      <c r="FCR1" s="465"/>
      <c r="FCS1" s="465"/>
      <c r="FCT1" s="465"/>
      <c r="FCU1" s="465"/>
      <c r="FCV1" s="465"/>
      <c r="FCW1" s="465"/>
      <c r="FCX1" s="465"/>
      <c r="FCY1" s="465"/>
      <c r="FCZ1" s="465"/>
      <c r="FDA1" s="465"/>
      <c r="FDB1" s="465"/>
      <c r="FDC1" s="465"/>
      <c r="FDD1" s="465"/>
      <c r="FDE1" s="465"/>
      <c r="FDF1" s="465"/>
      <c r="FDG1" s="465"/>
      <c r="FDH1" s="465"/>
      <c r="FDI1" s="465"/>
      <c r="FDJ1" s="465"/>
      <c r="FDK1" s="465"/>
      <c r="FDL1" s="465"/>
      <c r="FDM1" s="465"/>
      <c r="FDN1" s="465"/>
      <c r="FDO1" s="465"/>
      <c r="FDP1" s="465"/>
      <c r="FDQ1" s="465"/>
      <c r="FDR1" s="465"/>
      <c r="FDS1" s="465"/>
      <c r="FDT1" s="465"/>
      <c r="FDU1" s="465"/>
      <c r="FDV1" s="465"/>
      <c r="FDW1" s="465"/>
      <c r="FDX1" s="465"/>
      <c r="FDY1" s="465"/>
      <c r="FDZ1" s="465"/>
      <c r="FEA1" s="465"/>
      <c r="FEB1" s="465"/>
      <c r="FEC1" s="465"/>
      <c r="FED1" s="465"/>
      <c r="FEE1" s="465"/>
      <c r="FEF1" s="465"/>
      <c r="FEG1" s="465"/>
      <c r="FEH1" s="465"/>
      <c r="FEI1" s="465"/>
      <c r="FEJ1" s="465"/>
      <c r="FEK1" s="465"/>
      <c r="FEL1" s="465"/>
      <c r="FEM1" s="465"/>
      <c r="FEN1" s="465"/>
      <c r="FEO1" s="465"/>
      <c r="FEP1" s="465"/>
      <c r="FEQ1" s="465"/>
      <c r="FER1" s="465"/>
      <c r="FES1" s="465"/>
      <c r="FET1" s="465"/>
      <c r="FEU1" s="465"/>
      <c r="FEV1" s="465"/>
      <c r="FEW1" s="465"/>
      <c r="FEX1" s="465"/>
      <c r="FEY1" s="465"/>
      <c r="FEZ1" s="465"/>
      <c r="FFA1" s="465"/>
      <c r="FFB1" s="465"/>
      <c r="FFC1" s="465"/>
      <c r="FFD1" s="465"/>
      <c r="FFE1" s="465"/>
      <c r="FFF1" s="465"/>
      <c r="FFG1" s="465"/>
      <c r="FFH1" s="465"/>
      <c r="FFI1" s="465"/>
      <c r="FFJ1" s="465"/>
      <c r="FFK1" s="465"/>
      <c r="FFL1" s="465"/>
      <c r="FFM1" s="465"/>
      <c r="FFN1" s="465"/>
      <c r="FFO1" s="465"/>
      <c r="FFP1" s="465"/>
      <c r="FFQ1" s="465"/>
      <c r="FFR1" s="465"/>
      <c r="FFS1" s="465"/>
      <c r="FFT1" s="465"/>
      <c r="FFU1" s="465"/>
      <c r="FFV1" s="465"/>
      <c r="FFW1" s="465"/>
      <c r="FFX1" s="465"/>
      <c r="FFY1" s="465"/>
      <c r="FFZ1" s="465"/>
      <c r="FGA1" s="465"/>
      <c r="FGB1" s="465"/>
      <c r="FGC1" s="465"/>
      <c r="FGD1" s="465"/>
      <c r="FGE1" s="465"/>
      <c r="FGF1" s="465"/>
      <c r="FGG1" s="465"/>
      <c r="FGH1" s="465"/>
      <c r="FGI1" s="465"/>
      <c r="FGJ1" s="465"/>
      <c r="FGK1" s="465"/>
      <c r="FGL1" s="465"/>
      <c r="FGM1" s="465"/>
      <c r="FGN1" s="465"/>
      <c r="FGO1" s="465"/>
      <c r="FGP1" s="465"/>
      <c r="FGQ1" s="465"/>
      <c r="FGR1" s="465"/>
      <c r="FGS1" s="465"/>
      <c r="FGT1" s="465"/>
      <c r="FGU1" s="465"/>
      <c r="FGV1" s="465"/>
      <c r="FGW1" s="465"/>
      <c r="FGX1" s="465"/>
      <c r="FGY1" s="465"/>
      <c r="FGZ1" s="465"/>
      <c r="FHA1" s="465"/>
      <c r="FHB1" s="465"/>
      <c r="FHC1" s="465"/>
      <c r="FHD1" s="465"/>
      <c r="FHE1" s="465"/>
      <c r="FHF1" s="465"/>
      <c r="FHG1" s="465"/>
      <c r="FHH1" s="465"/>
      <c r="FHI1" s="465"/>
      <c r="FHJ1" s="465"/>
      <c r="FHK1" s="465"/>
      <c r="FHL1" s="465"/>
      <c r="FHM1" s="465"/>
      <c r="FHN1" s="465"/>
      <c r="FHO1" s="465"/>
      <c r="FHP1" s="465"/>
      <c r="FHQ1" s="465"/>
      <c r="FHR1" s="465"/>
      <c r="FHS1" s="465"/>
      <c r="FHT1" s="465"/>
      <c r="FHU1" s="465"/>
      <c r="FHV1" s="465"/>
      <c r="FHW1" s="465"/>
      <c r="FHX1" s="465"/>
      <c r="FHY1" s="465"/>
      <c r="FHZ1" s="465"/>
      <c r="FIA1" s="465"/>
      <c r="FIB1" s="465"/>
      <c r="FIC1" s="465"/>
      <c r="FID1" s="465"/>
      <c r="FIE1" s="465"/>
      <c r="FIF1" s="465"/>
      <c r="FIG1" s="465"/>
      <c r="FIH1" s="465"/>
      <c r="FII1" s="465"/>
      <c r="FIJ1" s="465"/>
      <c r="FIK1" s="465"/>
      <c r="FIL1" s="465"/>
      <c r="FIM1" s="465"/>
      <c r="FIN1" s="465"/>
      <c r="FIO1" s="465"/>
      <c r="FIP1" s="465"/>
      <c r="FIQ1" s="465"/>
      <c r="FIR1" s="465"/>
      <c r="FIS1" s="465"/>
      <c r="FIT1" s="465"/>
      <c r="FIU1" s="465"/>
      <c r="FIV1" s="465"/>
      <c r="FIW1" s="465"/>
      <c r="FIX1" s="465"/>
      <c r="FIY1" s="465"/>
      <c r="FIZ1" s="465"/>
      <c r="FJA1" s="465"/>
      <c r="FJB1" s="465"/>
      <c r="FJC1" s="465"/>
      <c r="FJD1" s="465"/>
      <c r="FJE1" s="465"/>
      <c r="FJF1" s="465"/>
      <c r="FJG1" s="465"/>
      <c r="FJH1" s="465"/>
      <c r="FJI1" s="465"/>
      <c r="FJJ1" s="465"/>
      <c r="FJK1" s="465"/>
      <c r="FJL1" s="465"/>
      <c r="FJM1" s="465"/>
      <c r="FJN1" s="465"/>
      <c r="FJO1" s="465"/>
      <c r="FJP1" s="465"/>
      <c r="FJQ1" s="465"/>
      <c r="FJR1" s="465"/>
      <c r="FJS1" s="465"/>
      <c r="FJT1" s="465"/>
      <c r="FJU1" s="465"/>
      <c r="FJV1" s="465"/>
      <c r="FJW1" s="465"/>
      <c r="FJX1" s="465"/>
      <c r="FJY1" s="465"/>
      <c r="FJZ1" s="465"/>
      <c r="FKA1" s="465"/>
      <c r="FKB1" s="465"/>
      <c r="FKC1" s="465"/>
      <c r="FKD1" s="465"/>
      <c r="FKE1" s="465"/>
      <c r="FKF1" s="465"/>
      <c r="FKG1" s="465"/>
      <c r="FKH1" s="465"/>
      <c r="FKI1" s="465"/>
      <c r="FKJ1" s="465"/>
      <c r="FKK1" s="465"/>
      <c r="FKL1" s="465"/>
      <c r="FKM1" s="465"/>
      <c r="FKN1" s="465"/>
      <c r="FKO1" s="465"/>
      <c r="FKP1" s="465"/>
      <c r="FKQ1" s="465"/>
      <c r="FKR1" s="465"/>
      <c r="FKS1" s="465"/>
      <c r="FKT1" s="465"/>
      <c r="FKU1" s="465"/>
      <c r="FKV1" s="465"/>
      <c r="FKW1" s="465"/>
      <c r="FKX1" s="465"/>
      <c r="FKY1" s="465"/>
      <c r="FKZ1" s="465"/>
      <c r="FLA1" s="465"/>
      <c r="FLB1" s="465"/>
      <c r="FLC1" s="465"/>
      <c r="FLD1" s="465"/>
      <c r="FLE1" s="465"/>
      <c r="FLF1" s="465"/>
      <c r="FLG1" s="465"/>
      <c r="FLH1" s="465"/>
      <c r="FLI1" s="465"/>
      <c r="FLJ1" s="465"/>
      <c r="FLK1" s="465"/>
      <c r="FLL1" s="465"/>
      <c r="FLM1" s="465"/>
      <c r="FLN1" s="465"/>
      <c r="FLO1" s="465"/>
      <c r="FLP1" s="465"/>
      <c r="FLQ1" s="465"/>
      <c r="FLR1" s="465"/>
      <c r="FLS1" s="465"/>
      <c r="FLT1" s="465"/>
      <c r="FLU1" s="465"/>
      <c r="FLV1" s="465"/>
      <c r="FLW1" s="465"/>
      <c r="FLX1" s="465"/>
      <c r="FLY1" s="465"/>
      <c r="FLZ1" s="465"/>
      <c r="FMA1" s="465"/>
      <c r="FMB1" s="465"/>
      <c r="FMC1" s="465"/>
      <c r="FMD1" s="465"/>
      <c r="FME1" s="465"/>
      <c r="FMF1" s="465"/>
      <c r="FMG1" s="465"/>
      <c r="FMH1" s="465"/>
      <c r="FMI1" s="465"/>
      <c r="FMJ1" s="465"/>
      <c r="FMK1" s="465"/>
      <c r="FML1" s="465"/>
      <c r="FMM1" s="465"/>
      <c r="FMN1" s="465"/>
      <c r="FMO1" s="465"/>
      <c r="FMP1" s="465"/>
      <c r="FMQ1" s="465"/>
      <c r="FMR1" s="465"/>
      <c r="FMS1" s="465"/>
      <c r="FMT1" s="465"/>
      <c r="FMU1" s="465"/>
      <c r="FMV1" s="465"/>
      <c r="FMW1" s="465"/>
      <c r="FMX1" s="465"/>
      <c r="FMY1" s="465"/>
      <c r="FMZ1" s="465"/>
      <c r="FNA1" s="465"/>
      <c r="FNB1" s="465"/>
      <c r="FNC1" s="465"/>
      <c r="FND1" s="465"/>
      <c r="FNE1" s="465"/>
      <c r="FNF1" s="465"/>
      <c r="FNG1" s="465"/>
      <c r="FNH1" s="465"/>
      <c r="FNI1" s="465"/>
      <c r="FNJ1" s="465"/>
      <c r="FNK1" s="465"/>
      <c r="FNL1" s="465"/>
      <c r="FNM1" s="465"/>
      <c r="FNN1" s="465"/>
      <c r="FNO1" s="465"/>
      <c r="FNP1" s="465"/>
      <c r="FNQ1" s="465"/>
      <c r="FNR1" s="465"/>
      <c r="FNS1" s="465"/>
      <c r="FNT1" s="465"/>
      <c r="FNU1" s="465"/>
      <c r="FNV1" s="465"/>
      <c r="FNW1" s="465"/>
      <c r="FNX1" s="465"/>
      <c r="FNY1" s="465"/>
      <c r="FNZ1" s="465"/>
      <c r="FOA1" s="465"/>
      <c r="FOB1" s="465"/>
      <c r="FOC1" s="465"/>
      <c r="FOD1" s="465"/>
      <c r="FOE1" s="465"/>
      <c r="FOF1" s="465"/>
      <c r="FOG1" s="465"/>
      <c r="FOH1" s="465"/>
      <c r="FOI1" s="465"/>
      <c r="FOJ1" s="465"/>
      <c r="FOK1" s="465"/>
      <c r="FOL1" s="465"/>
      <c r="FOM1" s="465"/>
      <c r="FON1" s="465"/>
      <c r="FOO1" s="465"/>
      <c r="FOP1" s="465"/>
      <c r="FOQ1" s="465"/>
      <c r="FOR1" s="465"/>
      <c r="FOS1" s="465"/>
      <c r="FOT1" s="465"/>
      <c r="FOU1" s="465"/>
      <c r="FOV1" s="465"/>
      <c r="FOW1" s="465"/>
      <c r="FOX1" s="465"/>
      <c r="FOY1" s="465"/>
      <c r="FOZ1" s="465"/>
      <c r="FPA1" s="465"/>
      <c r="FPB1" s="465"/>
      <c r="FPC1" s="465"/>
      <c r="FPD1" s="465"/>
      <c r="FPE1" s="465"/>
      <c r="FPF1" s="465"/>
      <c r="FPG1" s="465"/>
      <c r="FPH1" s="465"/>
      <c r="FPI1" s="465"/>
      <c r="FPJ1" s="465"/>
      <c r="FPK1" s="465"/>
      <c r="FPL1" s="465"/>
      <c r="FPM1" s="465"/>
      <c r="FPN1" s="465"/>
      <c r="FPO1" s="465"/>
      <c r="FPP1" s="465"/>
      <c r="FPQ1" s="465"/>
      <c r="FPR1" s="465"/>
      <c r="FPS1" s="465"/>
      <c r="FPT1" s="465"/>
      <c r="FPU1" s="465"/>
      <c r="FPV1" s="465"/>
      <c r="FPW1" s="465"/>
      <c r="FPX1" s="465"/>
      <c r="FPY1" s="465"/>
      <c r="FPZ1" s="465"/>
      <c r="FQA1" s="465"/>
      <c r="FQB1" s="465"/>
      <c r="FQC1" s="465"/>
      <c r="FQD1" s="465"/>
      <c r="FQE1" s="465"/>
      <c r="FQF1" s="465"/>
      <c r="FQG1" s="465"/>
      <c r="FQH1" s="465"/>
      <c r="FQI1" s="465"/>
      <c r="FQJ1" s="465"/>
      <c r="FQK1" s="465"/>
      <c r="FQL1" s="465"/>
      <c r="FQM1" s="465"/>
      <c r="FQN1" s="465"/>
      <c r="FQO1" s="465"/>
      <c r="FQP1" s="465"/>
      <c r="FQQ1" s="465"/>
      <c r="FQR1" s="465"/>
      <c r="FQS1" s="465"/>
      <c r="FQT1" s="465"/>
      <c r="FQU1" s="465"/>
      <c r="FQV1" s="465"/>
      <c r="FQW1" s="465"/>
      <c r="FQX1" s="465"/>
      <c r="FQY1" s="465"/>
      <c r="FQZ1" s="465"/>
      <c r="FRA1" s="465"/>
      <c r="FRB1" s="465"/>
      <c r="FRC1" s="465"/>
      <c r="FRD1" s="465"/>
      <c r="FRE1" s="465"/>
      <c r="FRF1" s="465"/>
      <c r="FRG1" s="465"/>
      <c r="FRH1" s="465"/>
      <c r="FRI1" s="465"/>
      <c r="FRJ1" s="465"/>
      <c r="FRK1" s="465"/>
      <c r="FRL1" s="465"/>
      <c r="FRM1" s="465"/>
      <c r="FRN1" s="465"/>
      <c r="FRO1" s="465"/>
      <c r="FRP1" s="465"/>
      <c r="FRQ1" s="465"/>
      <c r="FRR1" s="465"/>
      <c r="FRS1" s="465"/>
      <c r="FRT1" s="465"/>
      <c r="FRU1" s="465"/>
      <c r="FRV1" s="465"/>
      <c r="FRW1" s="465"/>
      <c r="FRX1" s="465"/>
      <c r="FRY1" s="465"/>
      <c r="FRZ1" s="465"/>
      <c r="FSA1" s="465"/>
      <c r="FSB1" s="465"/>
      <c r="FSC1" s="465"/>
      <c r="FSD1" s="465"/>
      <c r="FSE1" s="465"/>
      <c r="FSF1" s="465"/>
      <c r="FSG1" s="465"/>
      <c r="FSH1" s="465"/>
      <c r="FSI1" s="465"/>
      <c r="FSJ1" s="465"/>
      <c r="FSK1" s="465"/>
      <c r="FSL1" s="465"/>
      <c r="FSM1" s="465"/>
      <c r="FSN1" s="465"/>
      <c r="FSO1" s="465"/>
      <c r="FSP1" s="465"/>
      <c r="FSQ1" s="465"/>
      <c r="FSR1" s="465"/>
      <c r="FSS1" s="465"/>
      <c r="FST1" s="465"/>
      <c r="FSU1" s="465"/>
      <c r="FSV1" s="465"/>
      <c r="FSW1" s="465"/>
      <c r="FSX1" s="465"/>
      <c r="FSY1" s="465"/>
      <c r="FSZ1" s="465"/>
      <c r="FTA1" s="465"/>
      <c r="FTB1" s="465"/>
      <c r="FTC1" s="465"/>
      <c r="FTD1" s="465"/>
      <c r="FTE1" s="465"/>
      <c r="FTF1" s="465"/>
      <c r="FTG1" s="465"/>
      <c r="FTH1" s="465"/>
      <c r="FTI1" s="465"/>
      <c r="FTJ1" s="465"/>
      <c r="FTK1" s="465"/>
      <c r="FTL1" s="465"/>
      <c r="FTM1" s="465"/>
      <c r="FTN1" s="465"/>
      <c r="FTO1" s="465"/>
      <c r="FTP1" s="465"/>
      <c r="FTQ1" s="465"/>
      <c r="FTR1" s="465"/>
      <c r="FTS1" s="465"/>
      <c r="FTT1" s="465"/>
      <c r="FTU1" s="465"/>
      <c r="FTV1" s="465"/>
      <c r="FTW1" s="465"/>
      <c r="FTX1" s="465"/>
      <c r="FTY1" s="465"/>
      <c r="FTZ1" s="465"/>
      <c r="FUA1" s="465"/>
      <c r="FUB1" s="465"/>
      <c r="FUC1" s="465"/>
      <c r="FUD1" s="465"/>
      <c r="FUE1" s="465"/>
      <c r="FUF1" s="465"/>
      <c r="FUG1" s="465"/>
      <c r="FUH1" s="465"/>
      <c r="FUI1" s="465"/>
      <c r="FUJ1" s="465"/>
      <c r="FUK1" s="465"/>
      <c r="FUL1" s="465"/>
      <c r="FUM1" s="465"/>
      <c r="FUN1" s="465"/>
      <c r="FUO1" s="465"/>
      <c r="FUP1" s="465"/>
      <c r="FUQ1" s="465"/>
      <c r="FUR1" s="465"/>
      <c r="FUS1" s="465"/>
      <c r="FUT1" s="465"/>
      <c r="FUU1" s="465"/>
      <c r="FUV1" s="465"/>
      <c r="FUW1" s="465"/>
      <c r="FUX1" s="465"/>
      <c r="FUY1" s="465"/>
      <c r="FUZ1" s="465"/>
      <c r="FVA1" s="465"/>
      <c r="FVB1" s="465"/>
      <c r="FVC1" s="465"/>
      <c r="FVD1" s="465"/>
      <c r="FVE1" s="465"/>
      <c r="FVF1" s="465"/>
      <c r="FVG1" s="465"/>
      <c r="FVH1" s="465"/>
      <c r="FVI1" s="465"/>
      <c r="FVJ1" s="465"/>
      <c r="FVK1" s="465"/>
      <c r="FVL1" s="465"/>
      <c r="FVM1" s="465"/>
      <c r="FVN1" s="465"/>
      <c r="FVO1" s="465"/>
      <c r="FVP1" s="465"/>
      <c r="FVQ1" s="465"/>
      <c r="FVR1" s="465"/>
      <c r="FVS1" s="465"/>
      <c r="FVT1" s="465"/>
      <c r="FVU1" s="465"/>
      <c r="FVV1" s="465"/>
      <c r="FVW1" s="465"/>
      <c r="FVX1" s="465"/>
      <c r="FVY1" s="465"/>
      <c r="FVZ1" s="465"/>
      <c r="FWA1" s="465"/>
      <c r="FWB1" s="465"/>
      <c r="FWC1" s="465"/>
      <c r="FWD1" s="465"/>
      <c r="FWE1" s="465"/>
      <c r="FWF1" s="465"/>
      <c r="FWG1" s="465"/>
      <c r="FWH1" s="465"/>
      <c r="FWI1" s="465"/>
      <c r="FWJ1" s="465"/>
      <c r="FWK1" s="465"/>
      <c r="FWL1" s="465"/>
      <c r="FWM1" s="465"/>
      <c r="FWN1" s="465"/>
      <c r="FWO1" s="465"/>
      <c r="FWP1" s="465"/>
      <c r="FWQ1" s="465"/>
      <c r="FWR1" s="465"/>
      <c r="FWS1" s="465"/>
      <c r="FWT1" s="465"/>
      <c r="FWU1" s="465"/>
      <c r="FWV1" s="465"/>
      <c r="FWW1" s="465"/>
      <c r="FWX1" s="465"/>
      <c r="FWY1" s="465"/>
      <c r="FWZ1" s="465"/>
      <c r="FXA1" s="465"/>
      <c r="FXB1" s="465"/>
      <c r="FXC1" s="465"/>
      <c r="FXD1" s="465"/>
      <c r="FXE1" s="465"/>
      <c r="FXF1" s="465"/>
      <c r="FXG1" s="465"/>
      <c r="FXH1" s="465"/>
      <c r="FXI1" s="465"/>
      <c r="FXJ1" s="465"/>
      <c r="FXK1" s="465"/>
      <c r="FXL1" s="465"/>
      <c r="FXM1" s="465"/>
      <c r="FXN1" s="465"/>
      <c r="FXO1" s="465"/>
      <c r="FXP1" s="465"/>
      <c r="FXQ1" s="465"/>
      <c r="FXR1" s="465"/>
      <c r="FXS1" s="465"/>
      <c r="FXT1" s="465"/>
      <c r="FXU1" s="465"/>
      <c r="FXV1" s="465"/>
      <c r="FXW1" s="465"/>
      <c r="FXX1" s="465"/>
      <c r="FXY1" s="465"/>
      <c r="FXZ1" s="465"/>
      <c r="FYA1" s="465"/>
      <c r="FYB1" s="465"/>
      <c r="FYC1" s="465"/>
      <c r="FYD1" s="465"/>
      <c r="FYE1" s="465"/>
      <c r="FYF1" s="465"/>
      <c r="FYG1" s="465"/>
      <c r="FYH1" s="465"/>
      <c r="FYI1" s="465"/>
      <c r="FYJ1" s="465"/>
      <c r="FYK1" s="465"/>
      <c r="FYL1" s="465"/>
      <c r="FYM1" s="465"/>
      <c r="FYN1" s="465"/>
      <c r="FYO1" s="465"/>
      <c r="FYP1" s="465"/>
      <c r="FYQ1" s="465"/>
      <c r="FYR1" s="465"/>
      <c r="FYS1" s="465"/>
      <c r="FYT1" s="465"/>
      <c r="FYU1" s="465"/>
      <c r="FYV1" s="465"/>
      <c r="FYW1" s="465"/>
      <c r="FYX1" s="465"/>
      <c r="FYY1" s="465"/>
      <c r="FYZ1" s="465"/>
      <c r="FZA1" s="465"/>
      <c r="FZB1" s="465"/>
      <c r="FZC1" s="465"/>
      <c r="FZD1" s="465"/>
      <c r="FZE1" s="465"/>
      <c r="FZF1" s="465"/>
      <c r="FZG1" s="465"/>
      <c r="FZH1" s="465"/>
      <c r="FZI1" s="465"/>
      <c r="FZJ1" s="465"/>
      <c r="FZK1" s="465"/>
      <c r="FZL1" s="465"/>
      <c r="FZM1" s="465"/>
      <c r="FZN1" s="465"/>
      <c r="FZO1" s="465"/>
      <c r="FZP1" s="465"/>
      <c r="FZQ1" s="465"/>
      <c r="FZR1" s="465"/>
      <c r="FZS1" s="465"/>
      <c r="FZT1" s="465"/>
      <c r="FZU1" s="465"/>
      <c r="FZV1" s="465"/>
      <c r="FZW1" s="465"/>
      <c r="FZX1" s="465"/>
      <c r="FZY1" s="465"/>
      <c r="FZZ1" s="465"/>
      <c r="GAA1" s="465"/>
      <c r="GAB1" s="465"/>
      <c r="GAC1" s="465"/>
      <c r="GAD1" s="465"/>
      <c r="GAE1" s="465"/>
      <c r="GAF1" s="465"/>
      <c r="GAG1" s="465"/>
      <c r="GAH1" s="465"/>
      <c r="GAI1" s="465"/>
      <c r="GAJ1" s="465"/>
      <c r="GAK1" s="465"/>
      <c r="GAL1" s="465"/>
      <c r="GAM1" s="465"/>
      <c r="GAN1" s="465"/>
      <c r="GAO1" s="465"/>
      <c r="GAP1" s="465"/>
      <c r="GAQ1" s="465"/>
      <c r="GAR1" s="465"/>
      <c r="GAS1" s="465"/>
      <c r="GAT1" s="465"/>
      <c r="GAU1" s="465"/>
      <c r="GAV1" s="465"/>
      <c r="GAW1" s="465"/>
      <c r="GAX1" s="465"/>
      <c r="GAY1" s="465"/>
      <c r="GAZ1" s="465"/>
      <c r="GBA1" s="465"/>
      <c r="GBB1" s="465"/>
      <c r="GBC1" s="465"/>
      <c r="GBD1" s="465"/>
      <c r="GBE1" s="465"/>
      <c r="GBF1" s="465"/>
      <c r="GBG1" s="465"/>
      <c r="GBH1" s="465"/>
      <c r="GBI1" s="465"/>
      <c r="GBJ1" s="465"/>
      <c r="GBK1" s="465"/>
      <c r="GBL1" s="465"/>
      <c r="GBM1" s="465"/>
      <c r="GBN1" s="465"/>
      <c r="GBO1" s="465"/>
      <c r="GBP1" s="465"/>
      <c r="GBQ1" s="465"/>
      <c r="GBR1" s="465"/>
      <c r="GBS1" s="465"/>
      <c r="GBT1" s="465"/>
      <c r="GBU1" s="465"/>
      <c r="GBV1" s="465"/>
      <c r="GBW1" s="465"/>
      <c r="GBX1" s="465"/>
      <c r="GBY1" s="465"/>
      <c r="GBZ1" s="465"/>
      <c r="GCA1" s="465"/>
      <c r="GCB1" s="465"/>
      <c r="GCC1" s="465"/>
      <c r="GCD1" s="465"/>
      <c r="GCE1" s="465"/>
      <c r="GCF1" s="465"/>
      <c r="GCG1" s="465"/>
      <c r="GCH1" s="465"/>
      <c r="GCI1" s="465"/>
      <c r="GCJ1" s="465"/>
      <c r="GCK1" s="465"/>
      <c r="GCL1" s="465"/>
      <c r="GCM1" s="465"/>
      <c r="GCN1" s="465"/>
      <c r="GCO1" s="465"/>
      <c r="GCP1" s="465"/>
      <c r="GCQ1" s="465"/>
      <c r="GCR1" s="465"/>
      <c r="GCS1" s="465"/>
      <c r="GCT1" s="465"/>
      <c r="GCU1" s="465"/>
      <c r="GCV1" s="465"/>
      <c r="GCW1" s="465"/>
      <c r="GCX1" s="465"/>
      <c r="GCY1" s="465"/>
      <c r="GCZ1" s="465"/>
      <c r="GDA1" s="465"/>
      <c r="GDB1" s="465"/>
      <c r="GDC1" s="465"/>
      <c r="GDD1" s="465"/>
      <c r="GDE1" s="465"/>
      <c r="GDF1" s="465"/>
      <c r="GDG1" s="465"/>
      <c r="GDH1" s="465"/>
      <c r="GDI1" s="465"/>
      <c r="GDJ1" s="465"/>
      <c r="GDK1" s="465"/>
      <c r="GDL1" s="465"/>
      <c r="GDM1" s="465"/>
      <c r="GDN1" s="465"/>
      <c r="GDO1" s="465"/>
      <c r="GDP1" s="465"/>
      <c r="GDQ1" s="465"/>
      <c r="GDR1" s="465"/>
      <c r="GDS1" s="465"/>
      <c r="GDT1" s="465"/>
      <c r="GDU1" s="465"/>
      <c r="GDV1" s="465"/>
      <c r="GDW1" s="465"/>
      <c r="GDX1" s="465"/>
      <c r="GDY1" s="465"/>
      <c r="GDZ1" s="465"/>
      <c r="GEA1" s="465"/>
      <c r="GEB1" s="465"/>
      <c r="GEC1" s="465"/>
      <c r="GED1" s="465"/>
      <c r="GEE1" s="465"/>
      <c r="GEF1" s="465"/>
      <c r="GEG1" s="465"/>
      <c r="GEH1" s="465"/>
      <c r="GEI1" s="465"/>
      <c r="GEJ1" s="465"/>
      <c r="GEK1" s="465"/>
      <c r="GEL1" s="465"/>
      <c r="GEM1" s="465"/>
      <c r="GEN1" s="465"/>
      <c r="GEO1" s="465"/>
      <c r="GEP1" s="465"/>
      <c r="GEQ1" s="465"/>
      <c r="GER1" s="465"/>
      <c r="GES1" s="465"/>
      <c r="GET1" s="465"/>
      <c r="GEU1" s="465"/>
      <c r="GEV1" s="465"/>
      <c r="GEW1" s="465"/>
      <c r="GEX1" s="465"/>
      <c r="GEY1" s="465"/>
      <c r="GEZ1" s="465"/>
      <c r="GFA1" s="465"/>
      <c r="GFB1" s="465"/>
      <c r="GFC1" s="465"/>
      <c r="GFD1" s="465"/>
      <c r="GFE1" s="465"/>
      <c r="GFF1" s="465"/>
      <c r="GFG1" s="465"/>
      <c r="GFH1" s="465"/>
      <c r="GFI1" s="465"/>
      <c r="GFJ1" s="465"/>
      <c r="GFK1" s="465"/>
      <c r="GFL1" s="465"/>
      <c r="GFM1" s="465"/>
      <c r="GFN1" s="465"/>
      <c r="GFO1" s="465"/>
      <c r="GFP1" s="465"/>
      <c r="GFQ1" s="465"/>
      <c r="GFR1" s="465"/>
      <c r="GFS1" s="465"/>
      <c r="GFT1" s="465"/>
      <c r="GFU1" s="465"/>
      <c r="GFV1" s="465"/>
      <c r="GFW1" s="465"/>
      <c r="GFX1" s="465"/>
      <c r="GFY1" s="465"/>
      <c r="GFZ1" s="465"/>
      <c r="GGA1" s="465"/>
      <c r="GGB1" s="465"/>
      <c r="GGC1" s="465"/>
      <c r="GGD1" s="465"/>
      <c r="GGE1" s="465"/>
      <c r="GGF1" s="465"/>
      <c r="GGG1" s="465"/>
      <c r="GGH1" s="465"/>
      <c r="GGI1" s="465"/>
      <c r="GGJ1" s="465"/>
      <c r="GGK1" s="465"/>
      <c r="GGL1" s="465"/>
      <c r="GGM1" s="465"/>
      <c r="GGN1" s="465"/>
      <c r="GGO1" s="465"/>
      <c r="GGP1" s="465"/>
      <c r="GGQ1" s="465"/>
      <c r="GGR1" s="465"/>
      <c r="GGS1" s="465"/>
      <c r="GGT1" s="465"/>
      <c r="GGU1" s="465"/>
      <c r="GGV1" s="465"/>
      <c r="GGW1" s="465"/>
      <c r="GGX1" s="465"/>
      <c r="GGY1" s="465"/>
      <c r="GGZ1" s="465"/>
      <c r="GHA1" s="465"/>
      <c r="GHB1" s="465"/>
      <c r="GHC1" s="465"/>
      <c r="GHD1" s="465"/>
      <c r="GHE1" s="465"/>
      <c r="GHF1" s="465"/>
      <c r="GHG1" s="465"/>
      <c r="GHH1" s="465"/>
      <c r="GHI1" s="465"/>
      <c r="GHJ1" s="465"/>
      <c r="GHK1" s="465"/>
      <c r="GHL1" s="465"/>
      <c r="GHM1" s="465"/>
      <c r="GHN1" s="465"/>
      <c r="GHO1" s="465"/>
      <c r="GHP1" s="465"/>
      <c r="GHQ1" s="465"/>
      <c r="GHR1" s="465"/>
      <c r="GHS1" s="465"/>
      <c r="GHT1" s="465"/>
      <c r="GHU1" s="465"/>
      <c r="GHV1" s="465"/>
      <c r="GHW1" s="465"/>
      <c r="GHX1" s="465"/>
      <c r="GHY1" s="465"/>
      <c r="GHZ1" s="465"/>
      <c r="GIA1" s="465"/>
      <c r="GIB1" s="465"/>
      <c r="GIC1" s="465"/>
      <c r="GID1" s="465"/>
      <c r="GIE1" s="465"/>
      <c r="GIF1" s="465"/>
      <c r="GIG1" s="465"/>
      <c r="GIH1" s="465"/>
      <c r="GII1" s="465"/>
      <c r="GIJ1" s="465"/>
      <c r="GIK1" s="465"/>
      <c r="GIL1" s="465"/>
      <c r="GIM1" s="465"/>
      <c r="GIN1" s="465"/>
      <c r="GIO1" s="465"/>
      <c r="GIP1" s="465"/>
      <c r="GIQ1" s="465"/>
      <c r="GIR1" s="465"/>
      <c r="GIS1" s="465"/>
      <c r="GIT1" s="465"/>
      <c r="GIU1" s="465"/>
      <c r="GIV1" s="465"/>
      <c r="GIW1" s="465"/>
      <c r="GIX1" s="465"/>
      <c r="GIY1" s="465"/>
      <c r="GIZ1" s="465"/>
      <c r="GJA1" s="465"/>
      <c r="GJB1" s="465"/>
      <c r="GJC1" s="465"/>
      <c r="GJD1" s="465"/>
      <c r="GJE1" s="465"/>
      <c r="GJF1" s="465"/>
      <c r="GJG1" s="465"/>
      <c r="GJH1" s="465"/>
      <c r="GJI1" s="465"/>
      <c r="GJJ1" s="465"/>
      <c r="GJK1" s="465"/>
      <c r="GJL1" s="465"/>
      <c r="GJM1" s="465"/>
      <c r="GJN1" s="465"/>
      <c r="GJO1" s="465"/>
      <c r="GJP1" s="465"/>
      <c r="GJQ1" s="465"/>
      <c r="GJR1" s="465"/>
      <c r="GJS1" s="465"/>
      <c r="GJT1" s="465"/>
      <c r="GJU1" s="465"/>
      <c r="GJV1" s="465"/>
      <c r="GJW1" s="465"/>
      <c r="GJX1" s="465"/>
      <c r="GJY1" s="465"/>
      <c r="GJZ1" s="465"/>
      <c r="GKA1" s="465"/>
      <c r="GKB1" s="465"/>
      <c r="GKC1" s="465"/>
      <c r="GKD1" s="465"/>
      <c r="GKE1" s="465"/>
      <c r="GKF1" s="465"/>
      <c r="GKG1" s="465"/>
      <c r="GKH1" s="465"/>
      <c r="GKI1" s="465"/>
      <c r="GKJ1" s="465"/>
      <c r="GKK1" s="465"/>
      <c r="GKL1" s="465"/>
      <c r="GKM1" s="465"/>
      <c r="GKN1" s="465"/>
      <c r="GKO1" s="465"/>
      <c r="GKP1" s="465"/>
      <c r="GKQ1" s="465"/>
      <c r="GKR1" s="465"/>
      <c r="GKS1" s="465"/>
      <c r="GKT1" s="465"/>
      <c r="GKU1" s="465"/>
      <c r="GKV1" s="465"/>
      <c r="GKW1" s="465"/>
      <c r="GKX1" s="465"/>
      <c r="GKY1" s="465"/>
      <c r="GKZ1" s="465"/>
      <c r="GLA1" s="465"/>
      <c r="GLB1" s="465"/>
      <c r="GLC1" s="465"/>
      <c r="GLD1" s="465"/>
      <c r="GLE1" s="465"/>
      <c r="GLF1" s="465"/>
      <c r="GLG1" s="465"/>
      <c r="GLH1" s="465"/>
      <c r="GLI1" s="465"/>
      <c r="GLJ1" s="465"/>
      <c r="GLK1" s="465"/>
      <c r="GLL1" s="465"/>
      <c r="GLM1" s="465"/>
      <c r="GLN1" s="465"/>
      <c r="GLO1" s="465"/>
      <c r="GLP1" s="465"/>
      <c r="GLQ1" s="465"/>
      <c r="GLR1" s="465"/>
      <c r="GLS1" s="465"/>
      <c r="GLT1" s="465"/>
      <c r="GLU1" s="465"/>
      <c r="GLV1" s="465"/>
      <c r="GLW1" s="465"/>
      <c r="GLX1" s="465"/>
      <c r="GLY1" s="465"/>
      <c r="GLZ1" s="465"/>
      <c r="GMA1" s="465"/>
      <c r="GMB1" s="465"/>
      <c r="GMC1" s="465"/>
      <c r="GMD1" s="465"/>
      <c r="GME1" s="465"/>
      <c r="GMF1" s="465"/>
      <c r="GMG1" s="465"/>
      <c r="GMH1" s="465"/>
      <c r="GMI1" s="465"/>
      <c r="GMJ1" s="465"/>
      <c r="GMK1" s="465"/>
      <c r="GML1" s="465"/>
      <c r="GMM1" s="465"/>
      <c r="GMN1" s="465"/>
      <c r="GMO1" s="465"/>
      <c r="GMP1" s="465"/>
      <c r="GMQ1" s="465"/>
      <c r="GMR1" s="465"/>
      <c r="GMS1" s="465"/>
      <c r="GMT1" s="465"/>
      <c r="GMU1" s="465"/>
      <c r="GMV1" s="465"/>
      <c r="GMW1" s="465"/>
      <c r="GMX1" s="465"/>
      <c r="GMY1" s="465"/>
      <c r="GMZ1" s="465"/>
      <c r="GNA1" s="465"/>
      <c r="GNB1" s="465"/>
      <c r="GNC1" s="465"/>
      <c r="GND1" s="465"/>
      <c r="GNE1" s="465"/>
      <c r="GNF1" s="465"/>
      <c r="GNG1" s="465"/>
      <c r="GNH1" s="465"/>
      <c r="GNI1" s="465"/>
      <c r="GNJ1" s="465"/>
      <c r="GNK1" s="465"/>
      <c r="GNL1" s="465"/>
      <c r="GNM1" s="465"/>
      <c r="GNN1" s="465"/>
      <c r="GNO1" s="465"/>
      <c r="GNP1" s="465"/>
      <c r="GNQ1" s="465"/>
      <c r="GNR1" s="465"/>
      <c r="GNS1" s="465"/>
      <c r="GNT1" s="465"/>
      <c r="GNU1" s="465"/>
      <c r="GNV1" s="465"/>
      <c r="GNW1" s="465"/>
      <c r="GNX1" s="465"/>
      <c r="GNY1" s="465"/>
      <c r="GNZ1" s="465"/>
      <c r="GOA1" s="465"/>
      <c r="GOB1" s="465"/>
      <c r="GOC1" s="465"/>
      <c r="GOD1" s="465"/>
      <c r="GOE1" s="465"/>
      <c r="GOF1" s="465"/>
      <c r="GOG1" s="465"/>
      <c r="GOH1" s="465"/>
      <c r="GOI1" s="465"/>
      <c r="GOJ1" s="465"/>
      <c r="GOK1" s="465"/>
      <c r="GOL1" s="465"/>
      <c r="GOM1" s="465"/>
      <c r="GON1" s="465"/>
      <c r="GOO1" s="465"/>
      <c r="GOP1" s="465"/>
      <c r="GOQ1" s="465"/>
      <c r="GOR1" s="465"/>
      <c r="GOS1" s="465"/>
      <c r="GOT1" s="465"/>
      <c r="GOU1" s="465"/>
      <c r="GOV1" s="465"/>
      <c r="GOW1" s="465"/>
      <c r="GOX1" s="465"/>
      <c r="GOY1" s="465"/>
      <c r="GOZ1" s="465"/>
      <c r="GPA1" s="465"/>
      <c r="GPB1" s="465"/>
      <c r="GPC1" s="465"/>
      <c r="GPD1" s="465"/>
      <c r="GPE1" s="465"/>
      <c r="GPF1" s="465"/>
      <c r="GPG1" s="465"/>
      <c r="GPH1" s="465"/>
      <c r="GPI1" s="465"/>
      <c r="GPJ1" s="465"/>
      <c r="GPK1" s="465"/>
      <c r="GPL1" s="465"/>
      <c r="GPM1" s="465"/>
      <c r="GPN1" s="465"/>
      <c r="GPO1" s="465"/>
      <c r="GPP1" s="465"/>
      <c r="GPQ1" s="465"/>
      <c r="GPR1" s="465"/>
      <c r="GPS1" s="465"/>
      <c r="GPT1" s="465"/>
      <c r="GPU1" s="465"/>
      <c r="GPV1" s="465"/>
      <c r="GPW1" s="465"/>
      <c r="GPX1" s="465"/>
      <c r="GPY1" s="465"/>
      <c r="GPZ1" s="465"/>
      <c r="GQA1" s="465"/>
      <c r="GQB1" s="465"/>
      <c r="GQC1" s="465"/>
      <c r="GQD1" s="465"/>
      <c r="GQE1" s="465"/>
      <c r="GQF1" s="465"/>
      <c r="GQG1" s="465"/>
      <c r="GQH1" s="465"/>
      <c r="GQI1" s="465"/>
      <c r="GQJ1" s="465"/>
      <c r="GQK1" s="465"/>
      <c r="GQL1" s="465"/>
      <c r="GQM1" s="465"/>
      <c r="GQN1" s="465"/>
      <c r="GQO1" s="465"/>
      <c r="GQP1" s="465"/>
      <c r="GQQ1" s="465"/>
      <c r="GQR1" s="465"/>
      <c r="GQS1" s="465"/>
      <c r="GQT1" s="465"/>
      <c r="GQU1" s="465"/>
      <c r="GQV1" s="465"/>
      <c r="GQW1" s="465"/>
      <c r="GQX1" s="465"/>
      <c r="GQY1" s="465"/>
      <c r="GQZ1" s="465"/>
      <c r="GRA1" s="465"/>
      <c r="GRB1" s="465"/>
      <c r="GRC1" s="465"/>
      <c r="GRD1" s="465"/>
      <c r="GRE1" s="465"/>
      <c r="GRF1" s="465"/>
      <c r="GRG1" s="465"/>
      <c r="GRH1" s="465"/>
      <c r="GRI1" s="465"/>
      <c r="GRJ1" s="465"/>
      <c r="GRK1" s="465"/>
      <c r="GRL1" s="465"/>
      <c r="GRM1" s="465"/>
      <c r="GRN1" s="465"/>
      <c r="GRO1" s="465"/>
      <c r="GRP1" s="465"/>
      <c r="GRQ1" s="465"/>
      <c r="GRR1" s="465"/>
      <c r="GRS1" s="465"/>
      <c r="GRT1" s="465"/>
      <c r="GRU1" s="465"/>
      <c r="GRV1" s="465"/>
      <c r="GRW1" s="465"/>
      <c r="GRX1" s="465"/>
      <c r="GRY1" s="465"/>
      <c r="GRZ1" s="465"/>
      <c r="GSA1" s="465"/>
      <c r="GSB1" s="465"/>
      <c r="GSC1" s="465"/>
      <c r="GSD1" s="465"/>
      <c r="GSE1" s="465"/>
      <c r="GSF1" s="465"/>
      <c r="GSG1" s="465"/>
      <c r="GSH1" s="465"/>
      <c r="GSI1" s="465"/>
      <c r="GSJ1" s="465"/>
      <c r="GSK1" s="465"/>
      <c r="GSL1" s="465"/>
      <c r="GSM1" s="465"/>
      <c r="GSN1" s="465"/>
      <c r="GSO1" s="465"/>
      <c r="GSP1" s="465"/>
      <c r="GSQ1" s="465"/>
      <c r="GSR1" s="465"/>
      <c r="GSS1" s="465"/>
      <c r="GST1" s="465"/>
      <c r="GSU1" s="465"/>
      <c r="GSV1" s="465"/>
      <c r="GSW1" s="465"/>
      <c r="GSX1" s="465"/>
      <c r="GSY1" s="465"/>
      <c r="GSZ1" s="465"/>
      <c r="GTA1" s="465"/>
      <c r="GTB1" s="465"/>
      <c r="GTC1" s="465"/>
      <c r="GTD1" s="465"/>
      <c r="GTE1" s="465"/>
      <c r="GTF1" s="465"/>
      <c r="GTG1" s="465"/>
      <c r="GTH1" s="465"/>
      <c r="GTI1" s="465"/>
      <c r="GTJ1" s="465"/>
      <c r="GTK1" s="465"/>
      <c r="GTL1" s="465"/>
      <c r="GTM1" s="465"/>
      <c r="GTN1" s="465"/>
      <c r="GTO1" s="465"/>
      <c r="GTP1" s="465"/>
      <c r="GTQ1" s="465"/>
      <c r="GTR1" s="465"/>
      <c r="GTS1" s="465"/>
      <c r="GTT1" s="465"/>
      <c r="GTU1" s="465"/>
      <c r="GTV1" s="465"/>
      <c r="GTW1" s="465"/>
      <c r="GTX1" s="465"/>
      <c r="GTY1" s="465"/>
      <c r="GTZ1" s="465"/>
      <c r="GUA1" s="465"/>
      <c r="GUB1" s="465"/>
      <c r="GUC1" s="465"/>
      <c r="GUD1" s="465"/>
      <c r="GUE1" s="465"/>
      <c r="GUF1" s="465"/>
      <c r="GUG1" s="465"/>
      <c r="GUH1" s="465"/>
      <c r="GUI1" s="465"/>
      <c r="GUJ1" s="465"/>
      <c r="GUK1" s="465"/>
      <c r="GUL1" s="465"/>
      <c r="GUM1" s="465"/>
      <c r="GUN1" s="465"/>
      <c r="GUO1" s="465"/>
      <c r="GUP1" s="465"/>
      <c r="GUQ1" s="465"/>
      <c r="GUR1" s="465"/>
      <c r="GUS1" s="465"/>
      <c r="GUT1" s="465"/>
      <c r="GUU1" s="465"/>
      <c r="GUV1" s="465"/>
      <c r="GUW1" s="465"/>
      <c r="GUX1" s="465"/>
      <c r="GUY1" s="465"/>
      <c r="GUZ1" s="465"/>
      <c r="GVA1" s="465"/>
      <c r="GVB1" s="465"/>
      <c r="GVC1" s="465"/>
      <c r="GVD1" s="465"/>
      <c r="GVE1" s="465"/>
      <c r="GVF1" s="465"/>
      <c r="GVG1" s="465"/>
      <c r="GVH1" s="465"/>
      <c r="GVI1" s="465"/>
      <c r="GVJ1" s="465"/>
      <c r="GVK1" s="465"/>
      <c r="GVL1" s="465"/>
      <c r="GVM1" s="465"/>
      <c r="GVN1" s="465"/>
      <c r="GVO1" s="465"/>
      <c r="GVP1" s="465"/>
      <c r="GVQ1" s="465"/>
      <c r="GVR1" s="465"/>
      <c r="GVS1" s="465"/>
      <c r="GVT1" s="465"/>
      <c r="GVU1" s="465"/>
      <c r="GVV1" s="465"/>
      <c r="GVW1" s="465"/>
      <c r="GVX1" s="465"/>
      <c r="GVY1" s="465"/>
      <c r="GVZ1" s="465"/>
      <c r="GWA1" s="465"/>
      <c r="GWB1" s="465"/>
      <c r="GWC1" s="465"/>
      <c r="GWD1" s="465"/>
      <c r="GWE1" s="465"/>
      <c r="GWF1" s="465"/>
      <c r="GWG1" s="465"/>
      <c r="GWH1" s="465"/>
      <c r="GWI1" s="465"/>
      <c r="GWJ1" s="465"/>
      <c r="GWK1" s="465"/>
      <c r="GWL1" s="465"/>
      <c r="GWM1" s="465"/>
      <c r="GWN1" s="465"/>
      <c r="GWO1" s="465"/>
      <c r="GWP1" s="465"/>
      <c r="GWQ1" s="465"/>
      <c r="GWR1" s="465"/>
      <c r="GWS1" s="465"/>
      <c r="GWT1" s="465"/>
      <c r="GWU1" s="465"/>
      <c r="GWV1" s="465"/>
      <c r="GWW1" s="465"/>
      <c r="GWX1" s="465"/>
      <c r="GWY1" s="465"/>
      <c r="GWZ1" s="465"/>
      <c r="GXA1" s="465"/>
      <c r="GXB1" s="465"/>
      <c r="GXC1" s="465"/>
      <c r="GXD1" s="465"/>
      <c r="GXE1" s="465"/>
      <c r="GXF1" s="465"/>
      <c r="GXG1" s="465"/>
      <c r="GXH1" s="465"/>
      <c r="GXI1" s="465"/>
      <c r="GXJ1" s="465"/>
      <c r="GXK1" s="465"/>
      <c r="GXL1" s="465"/>
      <c r="GXM1" s="465"/>
      <c r="GXN1" s="465"/>
      <c r="GXO1" s="465"/>
      <c r="GXP1" s="465"/>
      <c r="GXQ1" s="465"/>
      <c r="GXR1" s="465"/>
      <c r="GXS1" s="465"/>
      <c r="GXT1" s="465"/>
      <c r="GXU1" s="465"/>
      <c r="GXV1" s="465"/>
      <c r="GXW1" s="465"/>
      <c r="GXX1" s="465"/>
      <c r="GXY1" s="465"/>
      <c r="GXZ1" s="465"/>
      <c r="GYA1" s="465"/>
      <c r="GYB1" s="465"/>
      <c r="GYC1" s="465"/>
      <c r="GYD1" s="465"/>
      <c r="GYE1" s="465"/>
      <c r="GYF1" s="465"/>
      <c r="GYG1" s="465"/>
      <c r="GYH1" s="465"/>
      <c r="GYI1" s="465"/>
      <c r="GYJ1" s="465"/>
      <c r="GYK1" s="465"/>
      <c r="GYL1" s="465"/>
      <c r="GYM1" s="465"/>
      <c r="GYN1" s="465"/>
      <c r="GYO1" s="465"/>
      <c r="GYP1" s="465"/>
      <c r="GYQ1" s="465"/>
      <c r="GYR1" s="465"/>
      <c r="GYS1" s="465"/>
      <c r="GYT1" s="465"/>
      <c r="GYU1" s="465"/>
      <c r="GYV1" s="465"/>
      <c r="GYW1" s="465"/>
      <c r="GYX1" s="465"/>
      <c r="GYY1" s="465"/>
      <c r="GYZ1" s="465"/>
      <c r="GZA1" s="465"/>
      <c r="GZB1" s="465"/>
      <c r="GZC1" s="465"/>
      <c r="GZD1" s="465"/>
      <c r="GZE1" s="465"/>
      <c r="GZF1" s="465"/>
      <c r="GZG1" s="465"/>
      <c r="GZH1" s="465"/>
      <c r="GZI1" s="465"/>
      <c r="GZJ1" s="465"/>
      <c r="GZK1" s="465"/>
      <c r="GZL1" s="465"/>
      <c r="GZM1" s="465"/>
      <c r="GZN1" s="465"/>
      <c r="GZO1" s="465"/>
      <c r="GZP1" s="465"/>
      <c r="GZQ1" s="465"/>
      <c r="GZR1" s="465"/>
      <c r="GZS1" s="465"/>
      <c r="GZT1" s="465"/>
      <c r="GZU1" s="465"/>
      <c r="GZV1" s="465"/>
      <c r="GZW1" s="465"/>
      <c r="GZX1" s="465"/>
      <c r="GZY1" s="465"/>
      <c r="GZZ1" s="465"/>
      <c r="HAA1" s="465"/>
      <c r="HAB1" s="465"/>
      <c r="HAC1" s="465"/>
      <c r="HAD1" s="465"/>
      <c r="HAE1" s="465"/>
      <c r="HAF1" s="465"/>
      <c r="HAG1" s="465"/>
      <c r="HAH1" s="465"/>
      <c r="HAI1" s="465"/>
      <c r="HAJ1" s="465"/>
      <c r="HAK1" s="465"/>
      <c r="HAL1" s="465"/>
      <c r="HAM1" s="465"/>
      <c r="HAN1" s="465"/>
      <c r="HAO1" s="465"/>
      <c r="HAP1" s="465"/>
      <c r="HAQ1" s="465"/>
      <c r="HAR1" s="465"/>
      <c r="HAS1" s="465"/>
      <c r="HAT1" s="465"/>
      <c r="HAU1" s="465"/>
      <c r="HAV1" s="465"/>
      <c r="HAW1" s="465"/>
      <c r="HAX1" s="465"/>
      <c r="HAY1" s="465"/>
      <c r="HAZ1" s="465"/>
      <c r="HBA1" s="465"/>
      <c r="HBB1" s="465"/>
      <c r="HBC1" s="465"/>
      <c r="HBD1" s="465"/>
      <c r="HBE1" s="465"/>
      <c r="HBF1" s="465"/>
      <c r="HBG1" s="465"/>
      <c r="HBH1" s="465"/>
      <c r="HBI1" s="465"/>
      <c r="HBJ1" s="465"/>
      <c r="HBK1" s="465"/>
      <c r="HBL1" s="465"/>
      <c r="HBM1" s="465"/>
      <c r="HBN1" s="465"/>
      <c r="HBO1" s="465"/>
      <c r="HBP1" s="465"/>
      <c r="HBQ1" s="465"/>
      <c r="HBR1" s="465"/>
      <c r="HBS1" s="465"/>
      <c r="HBT1" s="465"/>
      <c r="HBU1" s="465"/>
      <c r="HBV1" s="465"/>
      <c r="HBW1" s="465"/>
      <c r="HBX1" s="465"/>
      <c r="HBY1" s="465"/>
      <c r="HBZ1" s="465"/>
      <c r="HCA1" s="465"/>
      <c r="HCB1" s="465"/>
      <c r="HCC1" s="465"/>
      <c r="HCD1" s="465"/>
      <c r="HCE1" s="465"/>
      <c r="HCF1" s="465"/>
      <c r="HCG1" s="465"/>
      <c r="HCH1" s="465"/>
      <c r="HCI1" s="465"/>
      <c r="HCJ1" s="465"/>
      <c r="HCK1" s="465"/>
      <c r="HCL1" s="465"/>
      <c r="HCM1" s="465"/>
      <c r="HCN1" s="465"/>
      <c r="HCO1" s="465"/>
      <c r="HCP1" s="465"/>
      <c r="HCQ1" s="465"/>
      <c r="HCR1" s="465"/>
      <c r="HCS1" s="465"/>
      <c r="HCT1" s="465"/>
      <c r="HCU1" s="465"/>
      <c r="HCV1" s="465"/>
      <c r="HCW1" s="465"/>
      <c r="HCX1" s="465"/>
      <c r="HCY1" s="465"/>
      <c r="HCZ1" s="465"/>
      <c r="HDA1" s="465"/>
      <c r="HDB1" s="465"/>
      <c r="HDC1" s="465"/>
      <c r="HDD1" s="465"/>
      <c r="HDE1" s="465"/>
      <c r="HDF1" s="465"/>
      <c r="HDG1" s="465"/>
      <c r="HDH1" s="465"/>
      <c r="HDI1" s="465"/>
      <c r="HDJ1" s="465"/>
      <c r="HDK1" s="465"/>
      <c r="HDL1" s="465"/>
      <c r="HDM1" s="465"/>
      <c r="HDN1" s="465"/>
      <c r="HDO1" s="465"/>
      <c r="HDP1" s="465"/>
      <c r="HDQ1" s="465"/>
      <c r="HDR1" s="465"/>
      <c r="HDS1" s="465"/>
      <c r="HDT1" s="465"/>
      <c r="HDU1" s="465"/>
      <c r="HDV1" s="465"/>
      <c r="HDW1" s="465"/>
      <c r="HDX1" s="465"/>
      <c r="HDY1" s="465"/>
      <c r="HDZ1" s="465"/>
      <c r="HEA1" s="465"/>
      <c r="HEB1" s="465"/>
      <c r="HEC1" s="465"/>
      <c r="HED1" s="465"/>
      <c r="HEE1" s="465"/>
      <c r="HEF1" s="465"/>
      <c r="HEG1" s="465"/>
      <c r="HEH1" s="465"/>
      <c r="HEI1" s="465"/>
      <c r="HEJ1" s="465"/>
      <c r="HEK1" s="465"/>
      <c r="HEL1" s="465"/>
      <c r="HEM1" s="465"/>
      <c r="HEN1" s="465"/>
      <c r="HEO1" s="465"/>
      <c r="HEP1" s="465"/>
      <c r="HEQ1" s="465"/>
      <c r="HER1" s="465"/>
      <c r="HES1" s="465"/>
      <c r="HET1" s="465"/>
      <c r="HEU1" s="465"/>
      <c r="HEV1" s="465"/>
      <c r="HEW1" s="465"/>
      <c r="HEX1" s="465"/>
      <c r="HEY1" s="465"/>
      <c r="HEZ1" s="465"/>
      <c r="HFA1" s="465"/>
      <c r="HFB1" s="465"/>
      <c r="HFC1" s="465"/>
      <c r="HFD1" s="465"/>
      <c r="HFE1" s="465"/>
      <c r="HFF1" s="465"/>
      <c r="HFG1" s="465"/>
      <c r="HFH1" s="465"/>
      <c r="HFI1" s="465"/>
      <c r="HFJ1" s="465"/>
      <c r="HFK1" s="465"/>
      <c r="HFL1" s="465"/>
      <c r="HFM1" s="465"/>
      <c r="HFN1" s="465"/>
      <c r="HFO1" s="465"/>
      <c r="HFP1" s="465"/>
      <c r="HFQ1" s="465"/>
      <c r="HFR1" s="465"/>
      <c r="HFS1" s="465"/>
      <c r="HFT1" s="465"/>
      <c r="HFU1" s="465"/>
      <c r="HFV1" s="465"/>
      <c r="HFW1" s="465"/>
      <c r="HFX1" s="465"/>
      <c r="HFY1" s="465"/>
      <c r="HFZ1" s="465"/>
      <c r="HGA1" s="465"/>
      <c r="HGB1" s="465"/>
      <c r="HGC1" s="465"/>
      <c r="HGD1" s="465"/>
      <c r="HGE1" s="465"/>
      <c r="HGF1" s="465"/>
      <c r="HGG1" s="465"/>
      <c r="HGH1" s="465"/>
      <c r="HGI1" s="465"/>
      <c r="HGJ1" s="465"/>
      <c r="HGK1" s="465"/>
      <c r="HGL1" s="465"/>
      <c r="HGM1" s="465"/>
      <c r="HGN1" s="465"/>
      <c r="HGO1" s="465"/>
      <c r="HGP1" s="465"/>
      <c r="HGQ1" s="465"/>
      <c r="HGR1" s="465"/>
      <c r="HGS1" s="465"/>
      <c r="HGT1" s="465"/>
      <c r="HGU1" s="465"/>
      <c r="HGV1" s="465"/>
      <c r="HGW1" s="465"/>
      <c r="HGX1" s="465"/>
      <c r="HGY1" s="465"/>
      <c r="HGZ1" s="465"/>
      <c r="HHA1" s="465"/>
      <c r="HHB1" s="465"/>
      <c r="HHC1" s="465"/>
      <c r="HHD1" s="465"/>
      <c r="HHE1" s="465"/>
      <c r="HHF1" s="465"/>
      <c r="HHG1" s="465"/>
      <c r="HHH1" s="465"/>
      <c r="HHI1" s="465"/>
      <c r="HHJ1" s="465"/>
      <c r="HHK1" s="465"/>
      <c r="HHL1" s="465"/>
      <c r="HHM1" s="465"/>
      <c r="HHN1" s="465"/>
      <c r="HHO1" s="465"/>
      <c r="HHP1" s="465"/>
      <c r="HHQ1" s="465"/>
      <c r="HHR1" s="465"/>
      <c r="HHS1" s="465"/>
      <c r="HHT1" s="465"/>
      <c r="HHU1" s="465"/>
      <c r="HHV1" s="465"/>
      <c r="HHW1" s="465"/>
      <c r="HHX1" s="465"/>
      <c r="HHY1" s="465"/>
      <c r="HHZ1" s="465"/>
      <c r="HIA1" s="465"/>
      <c r="HIB1" s="465"/>
      <c r="HIC1" s="465"/>
      <c r="HID1" s="465"/>
      <c r="HIE1" s="465"/>
      <c r="HIF1" s="465"/>
      <c r="HIG1" s="465"/>
      <c r="HIH1" s="465"/>
      <c r="HII1" s="465"/>
      <c r="HIJ1" s="465"/>
      <c r="HIK1" s="465"/>
      <c r="HIL1" s="465"/>
      <c r="HIM1" s="465"/>
      <c r="HIN1" s="465"/>
      <c r="HIO1" s="465"/>
      <c r="HIP1" s="465"/>
      <c r="HIQ1" s="465"/>
      <c r="HIR1" s="465"/>
      <c r="HIS1" s="465"/>
      <c r="HIT1" s="465"/>
      <c r="HIU1" s="465"/>
      <c r="HIV1" s="465"/>
      <c r="HIW1" s="465"/>
      <c r="HIX1" s="465"/>
      <c r="HIY1" s="465"/>
      <c r="HIZ1" s="465"/>
      <c r="HJA1" s="465"/>
      <c r="HJB1" s="465"/>
      <c r="HJC1" s="465"/>
      <c r="HJD1" s="465"/>
      <c r="HJE1" s="465"/>
      <c r="HJF1" s="465"/>
      <c r="HJG1" s="465"/>
      <c r="HJH1" s="465"/>
      <c r="HJI1" s="465"/>
      <c r="HJJ1" s="465"/>
      <c r="HJK1" s="465"/>
      <c r="HJL1" s="465"/>
      <c r="HJM1" s="465"/>
      <c r="HJN1" s="465"/>
      <c r="HJO1" s="465"/>
      <c r="HJP1" s="465"/>
      <c r="HJQ1" s="465"/>
      <c r="HJR1" s="465"/>
      <c r="HJS1" s="465"/>
      <c r="HJT1" s="465"/>
      <c r="HJU1" s="465"/>
      <c r="HJV1" s="465"/>
      <c r="HJW1" s="465"/>
      <c r="HJX1" s="465"/>
      <c r="HJY1" s="465"/>
      <c r="HJZ1" s="465"/>
      <c r="HKA1" s="465"/>
      <c r="HKB1" s="465"/>
      <c r="HKC1" s="465"/>
      <c r="HKD1" s="465"/>
      <c r="HKE1" s="465"/>
      <c r="HKF1" s="465"/>
      <c r="HKG1" s="465"/>
      <c r="HKH1" s="465"/>
      <c r="HKI1" s="465"/>
      <c r="HKJ1" s="465"/>
      <c r="HKK1" s="465"/>
      <c r="HKL1" s="465"/>
      <c r="HKM1" s="465"/>
      <c r="HKN1" s="465"/>
      <c r="HKO1" s="465"/>
      <c r="HKP1" s="465"/>
      <c r="HKQ1" s="465"/>
      <c r="HKR1" s="465"/>
      <c r="HKS1" s="465"/>
      <c r="HKT1" s="465"/>
      <c r="HKU1" s="465"/>
      <c r="HKV1" s="465"/>
      <c r="HKW1" s="465"/>
      <c r="HKX1" s="465"/>
      <c r="HKY1" s="465"/>
      <c r="HKZ1" s="465"/>
      <c r="HLA1" s="465"/>
      <c r="HLB1" s="465"/>
      <c r="HLC1" s="465"/>
      <c r="HLD1" s="465"/>
      <c r="HLE1" s="465"/>
      <c r="HLF1" s="465"/>
      <c r="HLG1" s="465"/>
      <c r="HLH1" s="465"/>
      <c r="HLI1" s="465"/>
      <c r="HLJ1" s="465"/>
      <c r="HLK1" s="465"/>
      <c r="HLL1" s="465"/>
      <c r="HLM1" s="465"/>
      <c r="HLN1" s="465"/>
      <c r="HLO1" s="465"/>
      <c r="HLP1" s="465"/>
      <c r="HLQ1" s="465"/>
      <c r="HLR1" s="465"/>
      <c r="HLS1" s="465"/>
      <c r="HLT1" s="465"/>
      <c r="HLU1" s="465"/>
      <c r="HLV1" s="465"/>
      <c r="HLW1" s="465"/>
      <c r="HLX1" s="465"/>
      <c r="HLY1" s="465"/>
      <c r="HLZ1" s="465"/>
      <c r="HMA1" s="465"/>
      <c r="HMB1" s="465"/>
      <c r="HMC1" s="465"/>
      <c r="HMD1" s="465"/>
      <c r="HME1" s="465"/>
      <c r="HMF1" s="465"/>
      <c r="HMG1" s="465"/>
      <c r="HMH1" s="465"/>
      <c r="HMI1" s="465"/>
      <c r="HMJ1" s="465"/>
      <c r="HMK1" s="465"/>
      <c r="HML1" s="465"/>
      <c r="HMM1" s="465"/>
      <c r="HMN1" s="465"/>
      <c r="HMO1" s="465"/>
      <c r="HMP1" s="465"/>
      <c r="HMQ1" s="465"/>
      <c r="HMR1" s="465"/>
      <c r="HMS1" s="465"/>
      <c r="HMT1" s="465"/>
      <c r="HMU1" s="465"/>
      <c r="HMV1" s="465"/>
      <c r="HMW1" s="465"/>
      <c r="HMX1" s="465"/>
      <c r="HMY1" s="465"/>
      <c r="HMZ1" s="465"/>
      <c r="HNA1" s="465"/>
      <c r="HNB1" s="465"/>
      <c r="HNC1" s="465"/>
      <c r="HND1" s="465"/>
      <c r="HNE1" s="465"/>
      <c r="HNF1" s="465"/>
      <c r="HNG1" s="465"/>
      <c r="HNH1" s="465"/>
      <c r="HNI1" s="465"/>
      <c r="HNJ1" s="465"/>
      <c r="HNK1" s="465"/>
      <c r="HNL1" s="465"/>
      <c r="HNM1" s="465"/>
      <c r="HNN1" s="465"/>
      <c r="HNO1" s="465"/>
      <c r="HNP1" s="465"/>
      <c r="HNQ1" s="465"/>
      <c r="HNR1" s="465"/>
      <c r="HNS1" s="465"/>
      <c r="HNT1" s="465"/>
      <c r="HNU1" s="465"/>
      <c r="HNV1" s="465"/>
      <c r="HNW1" s="465"/>
      <c r="HNX1" s="465"/>
      <c r="HNY1" s="465"/>
      <c r="HNZ1" s="465"/>
      <c r="HOA1" s="465"/>
      <c r="HOB1" s="465"/>
      <c r="HOC1" s="465"/>
      <c r="HOD1" s="465"/>
      <c r="HOE1" s="465"/>
      <c r="HOF1" s="465"/>
      <c r="HOG1" s="465"/>
      <c r="HOH1" s="465"/>
      <c r="HOI1" s="465"/>
      <c r="HOJ1" s="465"/>
      <c r="HOK1" s="465"/>
      <c r="HOL1" s="465"/>
      <c r="HOM1" s="465"/>
      <c r="HON1" s="465"/>
      <c r="HOO1" s="465"/>
      <c r="HOP1" s="465"/>
      <c r="HOQ1" s="465"/>
      <c r="HOR1" s="465"/>
      <c r="HOS1" s="465"/>
      <c r="HOT1" s="465"/>
      <c r="HOU1" s="465"/>
      <c r="HOV1" s="465"/>
      <c r="HOW1" s="465"/>
      <c r="HOX1" s="465"/>
      <c r="HOY1" s="465"/>
      <c r="HOZ1" s="465"/>
      <c r="HPA1" s="465"/>
      <c r="HPB1" s="465"/>
      <c r="HPC1" s="465"/>
      <c r="HPD1" s="465"/>
      <c r="HPE1" s="465"/>
      <c r="HPF1" s="465"/>
      <c r="HPG1" s="465"/>
      <c r="HPH1" s="465"/>
      <c r="HPI1" s="465"/>
      <c r="HPJ1" s="465"/>
      <c r="HPK1" s="465"/>
      <c r="HPL1" s="465"/>
      <c r="HPM1" s="465"/>
      <c r="HPN1" s="465"/>
      <c r="HPO1" s="465"/>
      <c r="HPP1" s="465"/>
      <c r="HPQ1" s="465"/>
      <c r="HPR1" s="465"/>
      <c r="HPS1" s="465"/>
      <c r="HPT1" s="465"/>
      <c r="HPU1" s="465"/>
      <c r="HPV1" s="465"/>
      <c r="HPW1" s="465"/>
      <c r="HPX1" s="465"/>
      <c r="HPY1" s="465"/>
      <c r="HPZ1" s="465"/>
      <c r="HQA1" s="465"/>
      <c r="HQB1" s="465"/>
      <c r="HQC1" s="465"/>
      <c r="HQD1" s="465"/>
      <c r="HQE1" s="465"/>
      <c r="HQF1" s="465"/>
      <c r="HQG1" s="465"/>
      <c r="HQH1" s="465"/>
      <c r="HQI1" s="465"/>
      <c r="HQJ1" s="465"/>
      <c r="HQK1" s="465"/>
      <c r="HQL1" s="465"/>
      <c r="HQM1" s="465"/>
      <c r="HQN1" s="465"/>
      <c r="HQO1" s="465"/>
      <c r="HQP1" s="465"/>
      <c r="HQQ1" s="465"/>
      <c r="HQR1" s="465"/>
      <c r="HQS1" s="465"/>
      <c r="HQT1" s="465"/>
      <c r="HQU1" s="465"/>
      <c r="HQV1" s="465"/>
      <c r="HQW1" s="465"/>
      <c r="HQX1" s="465"/>
      <c r="HQY1" s="465"/>
      <c r="HQZ1" s="465"/>
      <c r="HRA1" s="465"/>
      <c r="HRB1" s="465"/>
      <c r="HRC1" s="465"/>
      <c r="HRD1" s="465"/>
      <c r="HRE1" s="465"/>
      <c r="HRF1" s="465"/>
      <c r="HRG1" s="465"/>
      <c r="HRH1" s="465"/>
      <c r="HRI1" s="465"/>
      <c r="HRJ1" s="465"/>
      <c r="HRK1" s="465"/>
      <c r="HRL1" s="465"/>
      <c r="HRM1" s="465"/>
      <c r="HRN1" s="465"/>
      <c r="HRO1" s="465"/>
      <c r="HRP1" s="465"/>
      <c r="HRQ1" s="465"/>
      <c r="HRR1" s="465"/>
      <c r="HRS1" s="465"/>
      <c r="HRT1" s="465"/>
      <c r="HRU1" s="465"/>
      <c r="HRV1" s="465"/>
      <c r="HRW1" s="465"/>
      <c r="HRX1" s="465"/>
      <c r="HRY1" s="465"/>
      <c r="HRZ1" s="465"/>
      <c r="HSA1" s="465"/>
      <c r="HSB1" s="465"/>
      <c r="HSC1" s="465"/>
      <c r="HSD1" s="465"/>
      <c r="HSE1" s="465"/>
      <c r="HSF1" s="465"/>
      <c r="HSG1" s="465"/>
      <c r="HSH1" s="465"/>
      <c r="HSI1" s="465"/>
      <c r="HSJ1" s="465"/>
      <c r="HSK1" s="465"/>
      <c r="HSL1" s="465"/>
      <c r="HSM1" s="465"/>
      <c r="HSN1" s="465"/>
      <c r="HSO1" s="465"/>
      <c r="HSP1" s="465"/>
      <c r="HSQ1" s="465"/>
      <c r="HSR1" s="465"/>
      <c r="HSS1" s="465"/>
      <c r="HST1" s="465"/>
      <c r="HSU1" s="465"/>
      <c r="HSV1" s="465"/>
      <c r="HSW1" s="465"/>
      <c r="HSX1" s="465"/>
      <c r="HSY1" s="465"/>
      <c r="HSZ1" s="465"/>
      <c r="HTA1" s="465"/>
      <c r="HTB1" s="465"/>
      <c r="HTC1" s="465"/>
      <c r="HTD1" s="465"/>
      <c r="HTE1" s="465"/>
      <c r="HTF1" s="465"/>
      <c r="HTG1" s="465"/>
      <c r="HTH1" s="465"/>
      <c r="HTI1" s="465"/>
      <c r="HTJ1" s="465"/>
      <c r="HTK1" s="465"/>
      <c r="HTL1" s="465"/>
      <c r="HTM1" s="465"/>
      <c r="HTN1" s="465"/>
      <c r="HTO1" s="465"/>
      <c r="HTP1" s="465"/>
      <c r="HTQ1" s="465"/>
      <c r="HTR1" s="465"/>
      <c r="HTS1" s="465"/>
      <c r="HTT1" s="465"/>
      <c r="HTU1" s="465"/>
      <c r="HTV1" s="465"/>
      <c r="HTW1" s="465"/>
      <c r="HTX1" s="465"/>
      <c r="HTY1" s="465"/>
      <c r="HTZ1" s="465"/>
      <c r="HUA1" s="465"/>
      <c r="HUB1" s="465"/>
      <c r="HUC1" s="465"/>
      <c r="HUD1" s="465"/>
      <c r="HUE1" s="465"/>
      <c r="HUF1" s="465"/>
      <c r="HUG1" s="465"/>
      <c r="HUH1" s="465"/>
      <c r="HUI1" s="465"/>
      <c r="HUJ1" s="465"/>
      <c r="HUK1" s="465"/>
      <c r="HUL1" s="465"/>
      <c r="HUM1" s="465"/>
      <c r="HUN1" s="465"/>
      <c r="HUO1" s="465"/>
      <c r="HUP1" s="465"/>
      <c r="HUQ1" s="465"/>
      <c r="HUR1" s="465"/>
      <c r="HUS1" s="465"/>
      <c r="HUT1" s="465"/>
      <c r="HUU1" s="465"/>
      <c r="HUV1" s="465"/>
      <c r="HUW1" s="465"/>
      <c r="HUX1" s="465"/>
      <c r="HUY1" s="465"/>
      <c r="HUZ1" s="465"/>
      <c r="HVA1" s="465"/>
      <c r="HVB1" s="465"/>
      <c r="HVC1" s="465"/>
      <c r="HVD1" s="465"/>
      <c r="HVE1" s="465"/>
      <c r="HVF1" s="465"/>
      <c r="HVG1" s="465"/>
      <c r="HVH1" s="465"/>
      <c r="HVI1" s="465"/>
      <c r="HVJ1" s="465"/>
      <c r="HVK1" s="465"/>
      <c r="HVL1" s="465"/>
      <c r="HVM1" s="465"/>
      <c r="HVN1" s="465"/>
      <c r="HVO1" s="465"/>
      <c r="HVP1" s="465"/>
      <c r="HVQ1" s="465"/>
      <c r="HVR1" s="465"/>
      <c r="HVS1" s="465"/>
      <c r="HVT1" s="465"/>
      <c r="HVU1" s="465"/>
      <c r="HVV1" s="465"/>
      <c r="HVW1" s="465"/>
      <c r="HVX1" s="465"/>
      <c r="HVY1" s="465"/>
      <c r="HVZ1" s="465"/>
      <c r="HWA1" s="465"/>
      <c r="HWB1" s="465"/>
      <c r="HWC1" s="465"/>
      <c r="HWD1" s="465"/>
      <c r="HWE1" s="465"/>
      <c r="HWF1" s="465"/>
      <c r="HWG1" s="465"/>
      <c r="HWH1" s="465"/>
      <c r="HWI1" s="465"/>
      <c r="HWJ1" s="465"/>
      <c r="HWK1" s="465"/>
      <c r="HWL1" s="465"/>
      <c r="HWM1" s="465"/>
      <c r="HWN1" s="465"/>
      <c r="HWO1" s="465"/>
      <c r="HWP1" s="465"/>
      <c r="HWQ1" s="465"/>
      <c r="HWR1" s="465"/>
      <c r="HWS1" s="465"/>
      <c r="HWT1" s="465"/>
      <c r="HWU1" s="465"/>
      <c r="HWV1" s="465"/>
      <c r="HWW1" s="465"/>
      <c r="HWX1" s="465"/>
      <c r="HWY1" s="465"/>
      <c r="HWZ1" s="465"/>
      <c r="HXA1" s="465"/>
      <c r="HXB1" s="465"/>
      <c r="HXC1" s="465"/>
      <c r="HXD1" s="465"/>
      <c r="HXE1" s="465"/>
      <c r="HXF1" s="465"/>
      <c r="HXG1" s="465"/>
      <c r="HXH1" s="465"/>
      <c r="HXI1" s="465"/>
      <c r="HXJ1" s="465"/>
      <c r="HXK1" s="465"/>
      <c r="HXL1" s="465"/>
      <c r="HXM1" s="465"/>
      <c r="HXN1" s="465"/>
      <c r="HXO1" s="465"/>
      <c r="HXP1" s="465"/>
      <c r="HXQ1" s="465"/>
      <c r="HXR1" s="465"/>
      <c r="HXS1" s="465"/>
      <c r="HXT1" s="465"/>
      <c r="HXU1" s="465"/>
      <c r="HXV1" s="465"/>
      <c r="HXW1" s="465"/>
      <c r="HXX1" s="465"/>
      <c r="HXY1" s="465"/>
      <c r="HXZ1" s="465"/>
      <c r="HYA1" s="465"/>
      <c r="HYB1" s="465"/>
      <c r="HYC1" s="465"/>
      <c r="HYD1" s="465"/>
      <c r="HYE1" s="465"/>
      <c r="HYF1" s="465"/>
      <c r="HYG1" s="465"/>
      <c r="HYH1" s="465"/>
      <c r="HYI1" s="465"/>
      <c r="HYJ1" s="465"/>
      <c r="HYK1" s="465"/>
      <c r="HYL1" s="465"/>
      <c r="HYM1" s="465"/>
      <c r="HYN1" s="465"/>
      <c r="HYO1" s="465"/>
      <c r="HYP1" s="465"/>
      <c r="HYQ1" s="465"/>
      <c r="HYR1" s="465"/>
      <c r="HYS1" s="465"/>
      <c r="HYT1" s="465"/>
      <c r="HYU1" s="465"/>
      <c r="HYV1" s="465"/>
      <c r="HYW1" s="465"/>
      <c r="HYX1" s="465"/>
      <c r="HYY1" s="465"/>
      <c r="HYZ1" s="465"/>
      <c r="HZA1" s="465"/>
      <c r="HZB1" s="465"/>
      <c r="HZC1" s="465"/>
      <c r="HZD1" s="465"/>
      <c r="HZE1" s="465"/>
      <c r="HZF1" s="465"/>
      <c r="HZG1" s="465"/>
      <c r="HZH1" s="465"/>
      <c r="HZI1" s="465"/>
      <c r="HZJ1" s="465"/>
      <c r="HZK1" s="465"/>
      <c r="HZL1" s="465"/>
      <c r="HZM1" s="465"/>
      <c r="HZN1" s="465"/>
      <c r="HZO1" s="465"/>
      <c r="HZP1" s="465"/>
      <c r="HZQ1" s="465"/>
      <c r="HZR1" s="465"/>
      <c r="HZS1" s="465"/>
      <c r="HZT1" s="465"/>
      <c r="HZU1" s="465"/>
      <c r="HZV1" s="465"/>
      <c r="HZW1" s="465"/>
      <c r="HZX1" s="465"/>
      <c r="HZY1" s="465"/>
      <c r="HZZ1" s="465"/>
      <c r="IAA1" s="465"/>
      <c r="IAB1" s="465"/>
      <c r="IAC1" s="465"/>
      <c r="IAD1" s="465"/>
      <c r="IAE1" s="465"/>
      <c r="IAF1" s="465"/>
      <c r="IAG1" s="465"/>
      <c r="IAH1" s="465"/>
      <c r="IAI1" s="465"/>
      <c r="IAJ1" s="465"/>
      <c r="IAK1" s="465"/>
      <c r="IAL1" s="465"/>
      <c r="IAM1" s="465"/>
      <c r="IAN1" s="465"/>
      <c r="IAO1" s="465"/>
      <c r="IAP1" s="465"/>
      <c r="IAQ1" s="465"/>
      <c r="IAR1" s="465"/>
      <c r="IAS1" s="465"/>
      <c r="IAT1" s="465"/>
      <c r="IAU1" s="465"/>
      <c r="IAV1" s="465"/>
      <c r="IAW1" s="465"/>
      <c r="IAX1" s="465"/>
      <c r="IAY1" s="465"/>
      <c r="IAZ1" s="465"/>
      <c r="IBA1" s="465"/>
      <c r="IBB1" s="465"/>
      <c r="IBC1" s="465"/>
      <c r="IBD1" s="465"/>
      <c r="IBE1" s="465"/>
      <c r="IBF1" s="465"/>
      <c r="IBG1" s="465"/>
      <c r="IBH1" s="465"/>
      <c r="IBI1" s="465"/>
      <c r="IBJ1" s="465"/>
      <c r="IBK1" s="465"/>
      <c r="IBL1" s="465"/>
      <c r="IBM1" s="465"/>
      <c r="IBN1" s="465"/>
      <c r="IBO1" s="465"/>
      <c r="IBP1" s="465"/>
      <c r="IBQ1" s="465"/>
      <c r="IBR1" s="465"/>
      <c r="IBS1" s="465"/>
      <c r="IBT1" s="465"/>
      <c r="IBU1" s="465"/>
      <c r="IBV1" s="465"/>
      <c r="IBW1" s="465"/>
      <c r="IBX1" s="465"/>
      <c r="IBY1" s="465"/>
      <c r="IBZ1" s="465"/>
      <c r="ICA1" s="465"/>
      <c r="ICB1" s="465"/>
      <c r="ICC1" s="465"/>
      <c r="ICD1" s="465"/>
      <c r="ICE1" s="465"/>
      <c r="ICF1" s="465"/>
      <c r="ICG1" s="465"/>
      <c r="ICH1" s="465"/>
      <c r="ICI1" s="465"/>
      <c r="ICJ1" s="465"/>
      <c r="ICK1" s="465"/>
      <c r="ICL1" s="465"/>
      <c r="ICM1" s="465"/>
      <c r="ICN1" s="465"/>
      <c r="ICO1" s="465"/>
      <c r="ICP1" s="465"/>
      <c r="ICQ1" s="465"/>
      <c r="ICR1" s="465"/>
      <c r="ICS1" s="465"/>
      <c r="ICT1" s="465"/>
      <c r="ICU1" s="465"/>
      <c r="ICV1" s="465"/>
      <c r="ICW1" s="465"/>
      <c r="ICX1" s="465"/>
      <c r="ICY1" s="465"/>
      <c r="ICZ1" s="465"/>
      <c r="IDA1" s="465"/>
      <c r="IDB1" s="465"/>
      <c r="IDC1" s="465"/>
      <c r="IDD1" s="465"/>
      <c r="IDE1" s="465"/>
      <c r="IDF1" s="465"/>
      <c r="IDG1" s="465"/>
      <c r="IDH1" s="465"/>
      <c r="IDI1" s="465"/>
      <c r="IDJ1" s="465"/>
      <c r="IDK1" s="465"/>
      <c r="IDL1" s="465"/>
      <c r="IDM1" s="465"/>
      <c r="IDN1" s="465"/>
      <c r="IDO1" s="465"/>
      <c r="IDP1" s="465"/>
      <c r="IDQ1" s="465"/>
      <c r="IDR1" s="465"/>
      <c r="IDS1" s="465"/>
      <c r="IDT1" s="465"/>
      <c r="IDU1" s="465"/>
      <c r="IDV1" s="465"/>
      <c r="IDW1" s="465"/>
      <c r="IDX1" s="465"/>
      <c r="IDY1" s="465"/>
      <c r="IDZ1" s="465"/>
      <c r="IEA1" s="465"/>
      <c r="IEB1" s="465"/>
      <c r="IEC1" s="465"/>
      <c r="IED1" s="465"/>
      <c r="IEE1" s="465"/>
      <c r="IEF1" s="465"/>
      <c r="IEG1" s="465"/>
      <c r="IEH1" s="465"/>
      <c r="IEI1" s="465"/>
      <c r="IEJ1" s="465"/>
      <c r="IEK1" s="465"/>
      <c r="IEL1" s="465"/>
      <c r="IEM1" s="465"/>
      <c r="IEN1" s="465"/>
      <c r="IEO1" s="465"/>
      <c r="IEP1" s="465"/>
      <c r="IEQ1" s="465"/>
      <c r="IER1" s="465"/>
      <c r="IES1" s="465"/>
      <c r="IET1" s="465"/>
      <c r="IEU1" s="465"/>
      <c r="IEV1" s="465"/>
      <c r="IEW1" s="465"/>
      <c r="IEX1" s="465"/>
      <c r="IEY1" s="465"/>
      <c r="IEZ1" s="465"/>
      <c r="IFA1" s="465"/>
      <c r="IFB1" s="465"/>
      <c r="IFC1" s="465"/>
      <c r="IFD1" s="465"/>
      <c r="IFE1" s="465"/>
      <c r="IFF1" s="465"/>
      <c r="IFG1" s="465"/>
      <c r="IFH1" s="465"/>
      <c r="IFI1" s="465"/>
      <c r="IFJ1" s="465"/>
      <c r="IFK1" s="465"/>
      <c r="IFL1" s="465"/>
      <c r="IFM1" s="465"/>
      <c r="IFN1" s="465"/>
      <c r="IFO1" s="465"/>
      <c r="IFP1" s="465"/>
      <c r="IFQ1" s="465"/>
      <c r="IFR1" s="465"/>
      <c r="IFS1" s="465"/>
      <c r="IFT1" s="465"/>
      <c r="IFU1" s="465"/>
      <c r="IFV1" s="465"/>
      <c r="IFW1" s="465"/>
      <c r="IFX1" s="465"/>
      <c r="IFY1" s="465"/>
      <c r="IFZ1" s="465"/>
      <c r="IGA1" s="465"/>
      <c r="IGB1" s="465"/>
      <c r="IGC1" s="465"/>
      <c r="IGD1" s="465"/>
      <c r="IGE1" s="465"/>
      <c r="IGF1" s="465"/>
      <c r="IGG1" s="465"/>
      <c r="IGH1" s="465"/>
      <c r="IGI1" s="465"/>
      <c r="IGJ1" s="465"/>
      <c r="IGK1" s="465"/>
      <c r="IGL1" s="465"/>
      <c r="IGM1" s="465"/>
      <c r="IGN1" s="465"/>
      <c r="IGO1" s="465"/>
      <c r="IGP1" s="465"/>
      <c r="IGQ1" s="465"/>
      <c r="IGR1" s="465"/>
      <c r="IGS1" s="465"/>
      <c r="IGT1" s="465"/>
      <c r="IGU1" s="465"/>
      <c r="IGV1" s="465"/>
      <c r="IGW1" s="465"/>
      <c r="IGX1" s="465"/>
      <c r="IGY1" s="465"/>
      <c r="IGZ1" s="465"/>
      <c r="IHA1" s="465"/>
      <c r="IHB1" s="465"/>
      <c r="IHC1" s="465"/>
      <c r="IHD1" s="465"/>
      <c r="IHE1" s="465"/>
      <c r="IHF1" s="465"/>
      <c r="IHG1" s="465"/>
      <c r="IHH1" s="465"/>
      <c r="IHI1" s="465"/>
      <c r="IHJ1" s="465"/>
      <c r="IHK1" s="465"/>
      <c r="IHL1" s="465"/>
      <c r="IHM1" s="465"/>
      <c r="IHN1" s="465"/>
      <c r="IHO1" s="465"/>
      <c r="IHP1" s="465"/>
      <c r="IHQ1" s="465"/>
      <c r="IHR1" s="465"/>
      <c r="IHS1" s="465"/>
      <c r="IHT1" s="465"/>
      <c r="IHU1" s="465"/>
      <c r="IHV1" s="465"/>
      <c r="IHW1" s="465"/>
      <c r="IHX1" s="465"/>
      <c r="IHY1" s="465"/>
      <c r="IHZ1" s="465"/>
      <c r="IIA1" s="465"/>
      <c r="IIB1" s="465"/>
      <c r="IIC1" s="465"/>
      <c r="IID1" s="465"/>
      <c r="IIE1" s="465"/>
      <c r="IIF1" s="465"/>
      <c r="IIG1" s="465"/>
      <c r="IIH1" s="465"/>
      <c r="III1" s="465"/>
      <c r="IIJ1" s="465"/>
      <c r="IIK1" s="465"/>
      <c r="IIL1" s="465"/>
      <c r="IIM1" s="465"/>
      <c r="IIN1" s="465"/>
      <c r="IIO1" s="465"/>
      <c r="IIP1" s="465"/>
      <c r="IIQ1" s="465"/>
      <c r="IIR1" s="465"/>
      <c r="IIS1" s="465"/>
      <c r="IIT1" s="465"/>
      <c r="IIU1" s="465"/>
      <c r="IIV1" s="465"/>
      <c r="IIW1" s="465"/>
      <c r="IIX1" s="465"/>
      <c r="IIY1" s="465"/>
      <c r="IIZ1" s="465"/>
      <c r="IJA1" s="465"/>
      <c r="IJB1" s="465"/>
      <c r="IJC1" s="465"/>
      <c r="IJD1" s="465"/>
      <c r="IJE1" s="465"/>
      <c r="IJF1" s="465"/>
      <c r="IJG1" s="465"/>
      <c r="IJH1" s="465"/>
      <c r="IJI1" s="465"/>
      <c r="IJJ1" s="465"/>
      <c r="IJK1" s="465"/>
      <c r="IJL1" s="465"/>
      <c r="IJM1" s="465"/>
      <c r="IJN1" s="465"/>
      <c r="IJO1" s="465"/>
      <c r="IJP1" s="465"/>
      <c r="IJQ1" s="465"/>
      <c r="IJR1" s="465"/>
      <c r="IJS1" s="465"/>
      <c r="IJT1" s="465"/>
      <c r="IJU1" s="465"/>
      <c r="IJV1" s="465"/>
      <c r="IJW1" s="465"/>
      <c r="IJX1" s="465"/>
      <c r="IJY1" s="465"/>
      <c r="IJZ1" s="465"/>
      <c r="IKA1" s="465"/>
      <c r="IKB1" s="465"/>
      <c r="IKC1" s="465"/>
      <c r="IKD1" s="465"/>
      <c r="IKE1" s="465"/>
      <c r="IKF1" s="465"/>
      <c r="IKG1" s="465"/>
      <c r="IKH1" s="465"/>
      <c r="IKI1" s="465"/>
      <c r="IKJ1" s="465"/>
      <c r="IKK1" s="465"/>
      <c r="IKL1" s="465"/>
      <c r="IKM1" s="465"/>
      <c r="IKN1" s="465"/>
      <c r="IKO1" s="465"/>
      <c r="IKP1" s="465"/>
      <c r="IKQ1" s="465"/>
      <c r="IKR1" s="465"/>
      <c r="IKS1" s="465"/>
      <c r="IKT1" s="465"/>
      <c r="IKU1" s="465"/>
      <c r="IKV1" s="465"/>
      <c r="IKW1" s="465"/>
      <c r="IKX1" s="465"/>
      <c r="IKY1" s="465"/>
      <c r="IKZ1" s="465"/>
      <c r="ILA1" s="465"/>
      <c r="ILB1" s="465"/>
      <c r="ILC1" s="465"/>
      <c r="ILD1" s="465"/>
      <c r="ILE1" s="465"/>
      <c r="ILF1" s="465"/>
      <c r="ILG1" s="465"/>
      <c r="ILH1" s="465"/>
      <c r="ILI1" s="465"/>
      <c r="ILJ1" s="465"/>
      <c r="ILK1" s="465"/>
      <c r="ILL1" s="465"/>
      <c r="ILM1" s="465"/>
      <c r="ILN1" s="465"/>
      <c r="ILO1" s="465"/>
      <c r="ILP1" s="465"/>
      <c r="ILQ1" s="465"/>
      <c r="ILR1" s="465"/>
      <c r="ILS1" s="465"/>
      <c r="ILT1" s="465"/>
      <c r="ILU1" s="465"/>
      <c r="ILV1" s="465"/>
      <c r="ILW1" s="465"/>
      <c r="ILX1" s="465"/>
      <c r="ILY1" s="465"/>
      <c r="ILZ1" s="465"/>
      <c r="IMA1" s="465"/>
      <c r="IMB1" s="465"/>
      <c r="IMC1" s="465"/>
      <c r="IMD1" s="465"/>
      <c r="IME1" s="465"/>
      <c r="IMF1" s="465"/>
      <c r="IMG1" s="465"/>
      <c r="IMH1" s="465"/>
      <c r="IMI1" s="465"/>
      <c r="IMJ1" s="465"/>
      <c r="IMK1" s="465"/>
      <c r="IML1" s="465"/>
      <c r="IMM1" s="465"/>
      <c r="IMN1" s="465"/>
      <c r="IMO1" s="465"/>
      <c r="IMP1" s="465"/>
      <c r="IMQ1" s="465"/>
      <c r="IMR1" s="465"/>
      <c r="IMS1" s="465"/>
      <c r="IMT1" s="465"/>
      <c r="IMU1" s="465"/>
      <c r="IMV1" s="465"/>
      <c r="IMW1" s="465"/>
      <c r="IMX1" s="465"/>
      <c r="IMY1" s="465"/>
      <c r="IMZ1" s="465"/>
      <c r="INA1" s="465"/>
      <c r="INB1" s="465"/>
      <c r="INC1" s="465"/>
      <c r="IND1" s="465"/>
      <c r="INE1" s="465"/>
      <c r="INF1" s="465"/>
      <c r="ING1" s="465"/>
      <c r="INH1" s="465"/>
      <c r="INI1" s="465"/>
      <c r="INJ1" s="465"/>
      <c r="INK1" s="465"/>
      <c r="INL1" s="465"/>
      <c r="INM1" s="465"/>
      <c r="INN1" s="465"/>
      <c r="INO1" s="465"/>
      <c r="INP1" s="465"/>
      <c r="INQ1" s="465"/>
      <c r="INR1" s="465"/>
      <c r="INS1" s="465"/>
      <c r="INT1" s="465"/>
      <c r="INU1" s="465"/>
      <c r="INV1" s="465"/>
      <c r="INW1" s="465"/>
      <c r="INX1" s="465"/>
      <c r="INY1" s="465"/>
      <c r="INZ1" s="465"/>
      <c r="IOA1" s="465"/>
      <c r="IOB1" s="465"/>
      <c r="IOC1" s="465"/>
      <c r="IOD1" s="465"/>
      <c r="IOE1" s="465"/>
      <c r="IOF1" s="465"/>
      <c r="IOG1" s="465"/>
      <c r="IOH1" s="465"/>
      <c r="IOI1" s="465"/>
      <c r="IOJ1" s="465"/>
      <c r="IOK1" s="465"/>
      <c r="IOL1" s="465"/>
      <c r="IOM1" s="465"/>
      <c r="ION1" s="465"/>
      <c r="IOO1" s="465"/>
      <c r="IOP1" s="465"/>
      <c r="IOQ1" s="465"/>
      <c r="IOR1" s="465"/>
      <c r="IOS1" s="465"/>
      <c r="IOT1" s="465"/>
      <c r="IOU1" s="465"/>
      <c r="IOV1" s="465"/>
      <c r="IOW1" s="465"/>
      <c r="IOX1" s="465"/>
      <c r="IOY1" s="465"/>
      <c r="IOZ1" s="465"/>
      <c r="IPA1" s="465"/>
      <c r="IPB1" s="465"/>
      <c r="IPC1" s="465"/>
      <c r="IPD1" s="465"/>
      <c r="IPE1" s="465"/>
      <c r="IPF1" s="465"/>
      <c r="IPG1" s="465"/>
      <c r="IPH1" s="465"/>
      <c r="IPI1" s="465"/>
      <c r="IPJ1" s="465"/>
      <c r="IPK1" s="465"/>
      <c r="IPL1" s="465"/>
      <c r="IPM1" s="465"/>
      <c r="IPN1" s="465"/>
      <c r="IPO1" s="465"/>
      <c r="IPP1" s="465"/>
      <c r="IPQ1" s="465"/>
      <c r="IPR1" s="465"/>
      <c r="IPS1" s="465"/>
      <c r="IPT1" s="465"/>
      <c r="IPU1" s="465"/>
      <c r="IPV1" s="465"/>
      <c r="IPW1" s="465"/>
      <c r="IPX1" s="465"/>
      <c r="IPY1" s="465"/>
      <c r="IPZ1" s="465"/>
      <c r="IQA1" s="465"/>
      <c r="IQB1" s="465"/>
      <c r="IQC1" s="465"/>
      <c r="IQD1" s="465"/>
      <c r="IQE1" s="465"/>
      <c r="IQF1" s="465"/>
      <c r="IQG1" s="465"/>
      <c r="IQH1" s="465"/>
      <c r="IQI1" s="465"/>
      <c r="IQJ1" s="465"/>
      <c r="IQK1" s="465"/>
      <c r="IQL1" s="465"/>
      <c r="IQM1" s="465"/>
      <c r="IQN1" s="465"/>
      <c r="IQO1" s="465"/>
      <c r="IQP1" s="465"/>
      <c r="IQQ1" s="465"/>
      <c r="IQR1" s="465"/>
      <c r="IQS1" s="465"/>
      <c r="IQT1" s="465"/>
      <c r="IQU1" s="465"/>
      <c r="IQV1" s="465"/>
      <c r="IQW1" s="465"/>
      <c r="IQX1" s="465"/>
      <c r="IQY1" s="465"/>
      <c r="IQZ1" s="465"/>
      <c r="IRA1" s="465"/>
      <c r="IRB1" s="465"/>
      <c r="IRC1" s="465"/>
      <c r="IRD1" s="465"/>
      <c r="IRE1" s="465"/>
      <c r="IRF1" s="465"/>
      <c r="IRG1" s="465"/>
      <c r="IRH1" s="465"/>
      <c r="IRI1" s="465"/>
      <c r="IRJ1" s="465"/>
      <c r="IRK1" s="465"/>
      <c r="IRL1" s="465"/>
      <c r="IRM1" s="465"/>
      <c r="IRN1" s="465"/>
      <c r="IRO1" s="465"/>
      <c r="IRP1" s="465"/>
      <c r="IRQ1" s="465"/>
      <c r="IRR1" s="465"/>
      <c r="IRS1" s="465"/>
      <c r="IRT1" s="465"/>
      <c r="IRU1" s="465"/>
      <c r="IRV1" s="465"/>
      <c r="IRW1" s="465"/>
      <c r="IRX1" s="465"/>
      <c r="IRY1" s="465"/>
      <c r="IRZ1" s="465"/>
      <c r="ISA1" s="465"/>
      <c r="ISB1" s="465"/>
      <c r="ISC1" s="465"/>
      <c r="ISD1" s="465"/>
      <c r="ISE1" s="465"/>
      <c r="ISF1" s="465"/>
      <c r="ISG1" s="465"/>
      <c r="ISH1" s="465"/>
      <c r="ISI1" s="465"/>
      <c r="ISJ1" s="465"/>
      <c r="ISK1" s="465"/>
      <c r="ISL1" s="465"/>
      <c r="ISM1" s="465"/>
      <c r="ISN1" s="465"/>
      <c r="ISO1" s="465"/>
      <c r="ISP1" s="465"/>
      <c r="ISQ1" s="465"/>
      <c r="ISR1" s="465"/>
      <c r="ISS1" s="465"/>
      <c r="IST1" s="465"/>
      <c r="ISU1" s="465"/>
      <c r="ISV1" s="465"/>
      <c r="ISW1" s="465"/>
      <c r="ISX1" s="465"/>
      <c r="ISY1" s="465"/>
      <c r="ISZ1" s="465"/>
      <c r="ITA1" s="465"/>
      <c r="ITB1" s="465"/>
      <c r="ITC1" s="465"/>
      <c r="ITD1" s="465"/>
      <c r="ITE1" s="465"/>
      <c r="ITF1" s="465"/>
      <c r="ITG1" s="465"/>
      <c r="ITH1" s="465"/>
      <c r="ITI1" s="465"/>
      <c r="ITJ1" s="465"/>
      <c r="ITK1" s="465"/>
      <c r="ITL1" s="465"/>
      <c r="ITM1" s="465"/>
      <c r="ITN1" s="465"/>
      <c r="ITO1" s="465"/>
      <c r="ITP1" s="465"/>
      <c r="ITQ1" s="465"/>
      <c r="ITR1" s="465"/>
      <c r="ITS1" s="465"/>
      <c r="ITT1" s="465"/>
      <c r="ITU1" s="465"/>
      <c r="ITV1" s="465"/>
      <c r="ITW1" s="465"/>
      <c r="ITX1" s="465"/>
      <c r="ITY1" s="465"/>
      <c r="ITZ1" s="465"/>
      <c r="IUA1" s="465"/>
      <c r="IUB1" s="465"/>
      <c r="IUC1" s="465"/>
      <c r="IUD1" s="465"/>
      <c r="IUE1" s="465"/>
      <c r="IUF1" s="465"/>
      <c r="IUG1" s="465"/>
      <c r="IUH1" s="465"/>
      <c r="IUI1" s="465"/>
      <c r="IUJ1" s="465"/>
      <c r="IUK1" s="465"/>
      <c r="IUL1" s="465"/>
      <c r="IUM1" s="465"/>
      <c r="IUN1" s="465"/>
      <c r="IUO1" s="465"/>
      <c r="IUP1" s="465"/>
      <c r="IUQ1" s="465"/>
      <c r="IUR1" s="465"/>
      <c r="IUS1" s="465"/>
      <c r="IUT1" s="465"/>
      <c r="IUU1" s="465"/>
      <c r="IUV1" s="465"/>
      <c r="IUW1" s="465"/>
      <c r="IUX1" s="465"/>
      <c r="IUY1" s="465"/>
      <c r="IUZ1" s="465"/>
      <c r="IVA1" s="465"/>
      <c r="IVB1" s="465"/>
      <c r="IVC1" s="465"/>
      <c r="IVD1" s="465"/>
      <c r="IVE1" s="465"/>
      <c r="IVF1" s="465"/>
      <c r="IVG1" s="465"/>
      <c r="IVH1" s="465"/>
      <c r="IVI1" s="465"/>
      <c r="IVJ1" s="465"/>
      <c r="IVK1" s="465"/>
      <c r="IVL1" s="465"/>
      <c r="IVM1" s="465"/>
      <c r="IVN1" s="465"/>
      <c r="IVO1" s="465"/>
      <c r="IVP1" s="465"/>
      <c r="IVQ1" s="465"/>
      <c r="IVR1" s="465"/>
      <c r="IVS1" s="465"/>
      <c r="IVT1" s="465"/>
      <c r="IVU1" s="465"/>
      <c r="IVV1" s="465"/>
      <c r="IVW1" s="465"/>
      <c r="IVX1" s="465"/>
      <c r="IVY1" s="465"/>
      <c r="IVZ1" s="465"/>
      <c r="IWA1" s="465"/>
      <c r="IWB1" s="465"/>
      <c r="IWC1" s="465"/>
      <c r="IWD1" s="465"/>
      <c r="IWE1" s="465"/>
      <c r="IWF1" s="465"/>
      <c r="IWG1" s="465"/>
      <c r="IWH1" s="465"/>
      <c r="IWI1" s="465"/>
      <c r="IWJ1" s="465"/>
      <c r="IWK1" s="465"/>
      <c r="IWL1" s="465"/>
      <c r="IWM1" s="465"/>
      <c r="IWN1" s="465"/>
      <c r="IWO1" s="465"/>
      <c r="IWP1" s="465"/>
      <c r="IWQ1" s="465"/>
      <c r="IWR1" s="465"/>
      <c r="IWS1" s="465"/>
      <c r="IWT1" s="465"/>
      <c r="IWU1" s="465"/>
      <c r="IWV1" s="465"/>
      <c r="IWW1" s="465"/>
      <c r="IWX1" s="465"/>
      <c r="IWY1" s="465"/>
      <c r="IWZ1" s="465"/>
      <c r="IXA1" s="465"/>
      <c r="IXB1" s="465"/>
      <c r="IXC1" s="465"/>
      <c r="IXD1" s="465"/>
      <c r="IXE1" s="465"/>
      <c r="IXF1" s="465"/>
      <c r="IXG1" s="465"/>
      <c r="IXH1" s="465"/>
      <c r="IXI1" s="465"/>
      <c r="IXJ1" s="465"/>
      <c r="IXK1" s="465"/>
      <c r="IXL1" s="465"/>
      <c r="IXM1" s="465"/>
      <c r="IXN1" s="465"/>
      <c r="IXO1" s="465"/>
      <c r="IXP1" s="465"/>
      <c r="IXQ1" s="465"/>
      <c r="IXR1" s="465"/>
      <c r="IXS1" s="465"/>
      <c r="IXT1" s="465"/>
      <c r="IXU1" s="465"/>
      <c r="IXV1" s="465"/>
      <c r="IXW1" s="465"/>
      <c r="IXX1" s="465"/>
      <c r="IXY1" s="465"/>
      <c r="IXZ1" s="465"/>
      <c r="IYA1" s="465"/>
      <c r="IYB1" s="465"/>
      <c r="IYC1" s="465"/>
      <c r="IYD1" s="465"/>
      <c r="IYE1" s="465"/>
      <c r="IYF1" s="465"/>
      <c r="IYG1" s="465"/>
      <c r="IYH1" s="465"/>
      <c r="IYI1" s="465"/>
      <c r="IYJ1" s="465"/>
      <c r="IYK1" s="465"/>
      <c r="IYL1" s="465"/>
      <c r="IYM1" s="465"/>
      <c r="IYN1" s="465"/>
      <c r="IYO1" s="465"/>
      <c r="IYP1" s="465"/>
      <c r="IYQ1" s="465"/>
      <c r="IYR1" s="465"/>
      <c r="IYS1" s="465"/>
      <c r="IYT1" s="465"/>
      <c r="IYU1" s="465"/>
      <c r="IYV1" s="465"/>
      <c r="IYW1" s="465"/>
      <c r="IYX1" s="465"/>
      <c r="IYY1" s="465"/>
      <c r="IYZ1" s="465"/>
      <c r="IZA1" s="465"/>
      <c r="IZB1" s="465"/>
      <c r="IZC1" s="465"/>
      <c r="IZD1" s="465"/>
      <c r="IZE1" s="465"/>
      <c r="IZF1" s="465"/>
      <c r="IZG1" s="465"/>
      <c r="IZH1" s="465"/>
      <c r="IZI1" s="465"/>
      <c r="IZJ1" s="465"/>
      <c r="IZK1" s="465"/>
      <c r="IZL1" s="465"/>
      <c r="IZM1" s="465"/>
      <c r="IZN1" s="465"/>
      <c r="IZO1" s="465"/>
      <c r="IZP1" s="465"/>
      <c r="IZQ1" s="465"/>
      <c r="IZR1" s="465"/>
      <c r="IZS1" s="465"/>
      <c r="IZT1" s="465"/>
      <c r="IZU1" s="465"/>
      <c r="IZV1" s="465"/>
      <c r="IZW1" s="465"/>
      <c r="IZX1" s="465"/>
      <c r="IZY1" s="465"/>
      <c r="IZZ1" s="465"/>
      <c r="JAA1" s="465"/>
      <c r="JAB1" s="465"/>
      <c r="JAC1" s="465"/>
      <c r="JAD1" s="465"/>
      <c r="JAE1" s="465"/>
      <c r="JAF1" s="465"/>
      <c r="JAG1" s="465"/>
      <c r="JAH1" s="465"/>
      <c r="JAI1" s="465"/>
      <c r="JAJ1" s="465"/>
      <c r="JAK1" s="465"/>
      <c r="JAL1" s="465"/>
      <c r="JAM1" s="465"/>
      <c r="JAN1" s="465"/>
      <c r="JAO1" s="465"/>
      <c r="JAP1" s="465"/>
      <c r="JAQ1" s="465"/>
      <c r="JAR1" s="465"/>
      <c r="JAS1" s="465"/>
      <c r="JAT1" s="465"/>
      <c r="JAU1" s="465"/>
      <c r="JAV1" s="465"/>
      <c r="JAW1" s="465"/>
      <c r="JAX1" s="465"/>
      <c r="JAY1" s="465"/>
      <c r="JAZ1" s="465"/>
      <c r="JBA1" s="465"/>
      <c r="JBB1" s="465"/>
      <c r="JBC1" s="465"/>
      <c r="JBD1" s="465"/>
      <c r="JBE1" s="465"/>
      <c r="JBF1" s="465"/>
      <c r="JBG1" s="465"/>
      <c r="JBH1" s="465"/>
      <c r="JBI1" s="465"/>
      <c r="JBJ1" s="465"/>
      <c r="JBK1" s="465"/>
      <c r="JBL1" s="465"/>
      <c r="JBM1" s="465"/>
      <c r="JBN1" s="465"/>
      <c r="JBO1" s="465"/>
      <c r="JBP1" s="465"/>
      <c r="JBQ1" s="465"/>
      <c r="JBR1" s="465"/>
      <c r="JBS1" s="465"/>
      <c r="JBT1" s="465"/>
      <c r="JBU1" s="465"/>
      <c r="JBV1" s="465"/>
      <c r="JBW1" s="465"/>
      <c r="JBX1" s="465"/>
      <c r="JBY1" s="465"/>
      <c r="JBZ1" s="465"/>
      <c r="JCA1" s="465"/>
      <c r="JCB1" s="465"/>
      <c r="JCC1" s="465"/>
      <c r="JCD1" s="465"/>
      <c r="JCE1" s="465"/>
      <c r="JCF1" s="465"/>
      <c r="JCG1" s="465"/>
      <c r="JCH1" s="465"/>
      <c r="JCI1" s="465"/>
      <c r="JCJ1" s="465"/>
      <c r="JCK1" s="465"/>
      <c r="JCL1" s="465"/>
      <c r="JCM1" s="465"/>
      <c r="JCN1" s="465"/>
      <c r="JCO1" s="465"/>
      <c r="JCP1" s="465"/>
      <c r="JCQ1" s="465"/>
      <c r="JCR1" s="465"/>
      <c r="JCS1" s="465"/>
      <c r="JCT1" s="465"/>
      <c r="JCU1" s="465"/>
      <c r="JCV1" s="465"/>
      <c r="JCW1" s="465"/>
      <c r="JCX1" s="465"/>
      <c r="JCY1" s="465"/>
      <c r="JCZ1" s="465"/>
      <c r="JDA1" s="465"/>
      <c r="JDB1" s="465"/>
      <c r="JDC1" s="465"/>
      <c r="JDD1" s="465"/>
      <c r="JDE1" s="465"/>
      <c r="JDF1" s="465"/>
      <c r="JDG1" s="465"/>
      <c r="JDH1" s="465"/>
      <c r="JDI1" s="465"/>
      <c r="JDJ1" s="465"/>
      <c r="JDK1" s="465"/>
      <c r="JDL1" s="465"/>
      <c r="JDM1" s="465"/>
      <c r="JDN1" s="465"/>
      <c r="JDO1" s="465"/>
      <c r="JDP1" s="465"/>
      <c r="JDQ1" s="465"/>
      <c r="JDR1" s="465"/>
      <c r="JDS1" s="465"/>
      <c r="JDT1" s="465"/>
      <c r="JDU1" s="465"/>
      <c r="JDV1" s="465"/>
      <c r="JDW1" s="465"/>
      <c r="JDX1" s="465"/>
      <c r="JDY1" s="465"/>
      <c r="JDZ1" s="465"/>
      <c r="JEA1" s="465"/>
      <c r="JEB1" s="465"/>
      <c r="JEC1" s="465"/>
      <c r="JED1" s="465"/>
      <c r="JEE1" s="465"/>
      <c r="JEF1" s="465"/>
      <c r="JEG1" s="465"/>
      <c r="JEH1" s="465"/>
      <c r="JEI1" s="465"/>
      <c r="JEJ1" s="465"/>
      <c r="JEK1" s="465"/>
      <c r="JEL1" s="465"/>
      <c r="JEM1" s="465"/>
      <c r="JEN1" s="465"/>
      <c r="JEO1" s="465"/>
      <c r="JEP1" s="465"/>
      <c r="JEQ1" s="465"/>
      <c r="JER1" s="465"/>
      <c r="JES1" s="465"/>
      <c r="JET1" s="465"/>
      <c r="JEU1" s="465"/>
      <c r="JEV1" s="465"/>
      <c r="JEW1" s="465"/>
      <c r="JEX1" s="465"/>
      <c r="JEY1" s="465"/>
      <c r="JEZ1" s="465"/>
      <c r="JFA1" s="465"/>
      <c r="JFB1" s="465"/>
      <c r="JFC1" s="465"/>
      <c r="JFD1" s="465"/>
      <c r="JFE1" s="465"/>
      <c r="JFF1" s="465"/>
      <c r="JFG1" s="465"/>
      <c r="JFH1" s="465"/>
      <c r="JFI1" s="465"/>
      <c r="JFJ1" s="465"/>
      <c r="JFK1" s="465"/>
      <c r="JFL1" s="465"/>
      <c r="JFM1" s="465"/>
      <c r="JFN1" s="465"/>
      <c r="JFO1" s="465"/>
      <c r="JFP1" s="465"/>
      <c r="JFQ1" s="465"/>
      <c r="JFR1" s="465"/>
      <c r="JFS1" s="465"/>
      <c r="JFT1" s="465"/>
      <c r="JFU1" s="465"/>
      <c r="JFV1" s="465"/>
      <c r="JFW1" s="465"/>
      <c r="JFX1" s="465"/>
      <c r="JFY1" s="465"/>
      <c r="JFZ1" s="465"/>
      <c r="JGA1" s="465"/>
      <c r="JGB1" s="465"/>
      <c r="JGC1" s="465"/>
      <c r="JGD1" s="465"/>
      <c r="JGE1" s="465"/>
      <c r="JGF1" s="465"/>
      <c r="JGG1" s="465"/>
      <c r="JGH1" s="465"/>
      <c r="JGI1" s="465"/>
      <c r="JGJ1" s="465"/>
      <c r="JGK1" s="465"/>
      <c r="JGL1" s="465"/>
      <c r="JGM1" s="465"/>
      <c r="JGN1" s="465"/>
      <c r="JGO1" s="465"/>
      <c r="JGP1" s="465"/>
      <c r="JGQ1" s="465"/>
      <c r="JGR1" s="465"/>
      <c r="JGS1" s="465"/>
      <c r="JGT1" s="465"/>
      <c r="JGU1" s="465"/>
      <c r="JGV1" s="465"/>
      <c r="JGW1" s="465"/>
      <c r="JGX1" s="465"/>
      <c r="JGY1" s="465"/>
      <c r="JGZ1" s="465"/>
      <c r="JHA1" s="465"/>
      <c r="JHB1" s="465"/>
      <c r="JHC1" s="465"/>
      <c r="JHD1" s="465"/>
      <c r="JHE1" s="465"/>
      <c r="JHF1" s="465"/>
      <c r="JHG1" s="465"/>
      <c r="JHH1" s="465"/>
      <c r="JHI1" s="465"/>
      <c r="JHJ1" s="465"/>
      <c r="JHK1" s="465"/>
      <c r="JHL1" s="465"/>
      <c r="JHM1" s="465"/>
      <c r="JHN1" s="465"/>
      <c r="JHO1" s="465"/>
      <c r="JHP1" s="465"/>
      <c r="JHQ1" s="465"/>
      <c r="JHR1" s="465"/>
      <c r="JHS1" s="465"/>
      <c r="JHT1" s="465"/>
      <c r="JHU1" s="465"/>
      <c r="JHV1" s="465"/>
      <c r="JHW1" s="465"/>
      <c r="JHX1" s="465"/>
      <c r="JHY1" s="465"/>
      <c r="JHZ1" s="465"/>
      <c r="JIA1" s="465"/>
      <c r="JIB1" s="465"/>
      <c r="JIC1" s="465"/>
      <c r="JID1" s="465"/>
      <c r="JIE1" s="465"/>
      <c r="JIF1" s="465"/>
      <c r="JIG1" s="465"/>
      <c r="JIH1" s="465"/>
      <c r="JII1" s="465"/>
      <c r="JIJ1" s="465"/>
      <c r="JIK1" s="465"/>
      <c r="JIL1" s="465"/>
      <c r="JIM1" s="465"/>
      <c r="JIN1" s="465"/>
      <c r="JIO1" s="465"/>
      <c r="JIP1" s="465"/>
      <c r="JIQ1" s="465"/>
      <c r="JIR1" s="465"/>
      <c r="JIS1" s="465"/>
      <c r="JIT1" s="465"/>
      <c r="JIU1" s="465"/>
      <c r="JIV1" s="465"/>
      <c r="JIW1" s="465"/>
      <c r="JIX1" s="465"/>
      <c r="JIY1" s="465"/>
      <c r="JIZ1" s="465"/>
      <c r="JJA1" s="465"/>
      <c r="JJB1" s="465"/>
      <c r="JJC1" s="465"/>
      <c r="JJD1" s="465"/>
      <c r="JJE1" s="465"/>
      <c r="JJF1" s="465"/>
      <c r="JJG1" s="465"/>
      <c r="JJH1" s="465"/>
      <c r="JJI1" s="465"/>
      <c r="JJJ1" s="465"/>
      <c r="JJK1" s="465"/>
      <c r="JJL1" s="465"/>
      <c r="JJM1" s="465"/>
      <c r="JJN1" s="465"/>
      <c r="JJO1" s="465"/>
      <c r="JJP1" s="465"/>
      <c r="JJQ1" s="465"/>
      <c r="JJR1" s="465"/>
      <c r="JJS1" s="465"/>
      <c r="JJT1" s="465"/>
      <c r="JJU1" s="465"/>
      <c r="JJV1" s="465"/>
      <c r="JJW1" s="465"/>
      <c r="JJX1" s="465"/>
      <c r="JJY1" s="465"/>
      <c r="JJZ1" s="465"/>
      <c r="JKA1" s="465"/>
      <c r="JKB1" s="465"/>
      <c r="JKC1" s="465"/>
      <c r="JKD1" s="465"/>
      <c r="JKE1" s="465"/>
      <c r="JKF1" s="465"/>
      <c r="JKG1" s="465"/>
      <c r="JKH1" s="465"/>
      <c r="JKI1" s="465"/>
      <c r="JKJ1" s="465"/>
      <c r="JKK1" s="465"/>
      <c r="JKL1" s="465"/>
      <c r="JKM1" s="465"/>
      <c r="JKN1" s="465"/>
      <c r="JKO1" s="465"/>
      <c r="JKP1" s="465"/>
      <c r="JKQ1" s="465"/>
      <c r="JKR1" s="465"/>
      <c r="JKS1" s="465"/>
      <c r="JKT1" s="465"/>
      <c r="JKU1" s="465"/>
      <c r="JKV1" s="465"/>
      <c r="JKW1" s="465"/>
      <c r="JKX1" s="465"/>
      <c r="JKY1" s="465"/>
      <c r="JKZ1" s="465"/>
      <c r="JLA1" s="465"/>
      <c r="JLB1" s="465"/>
      <c r="JLC1" s="465"/>
      <c r="JLD1" s="465"/>
      <c r="JLE1" s="465"/>
      <c r="JLF1" s="465"/>
      <c r="JLG1" s="465"/>
      <c r="JLH1" s="465"/>
      <c r="JLI1" s="465"/>
      <c r="JLJ1" s="465"/>
      <c r="JLK1" s="465"/>
      <c r="JLL1" s="465"/>
      <c r="JLM1" s="465"/>
      <c r="JLN1" s="465"/>
      <c r="JLO1" s="465"/>
      <c r="JLP1" s="465"/>
      <c r="JLQ1" s="465"/>
      <c r="JLR1" s="465"/>
      <c r="JLS1" s="465"/>
      <c r="JLT1" s="465"/>
      <c r="JLU1" s="465"/>
      <c r="JLV1" s="465"/>
      <c r="JLW1" s="465"/>
      <c r="JLX1" s="465"/>
      <c r="JLY1" s="465"/>
      <c r="JLZ1" s="465"/>
      <c r="JMA1" s="465"/>
      <c r="JMB1" s="465"/>
      <c r="JMC1" s="465"/>
      <c r="JMD1" s="465"/>
      <c r="JME1" s="465"/>
      <c r="JMF1" s="465"/>
      <c r="JMG1" s="465"/>
      <c r="JMH1" s="465"/>
      <c r="JMI1" s="465"/>
      <c r="JMJ1" s="465"/>
      <c r="JMK1" s="465"/>
      <c r="JML1" s="465"/>
      <c r="JMM1" s="465"/>
      <c r="JMN1" s="465"/>
      <c r="JMO1" s="465"/>
      <c r="JMP1" s="465"/>
      <c r="JMQ1" s="465"/>
      <c r="JMR1" s="465"/>
      <c r="JMS1" s="465"/>
      <c r="JMT1" s="465"/>
      <c r="JMU1" s="465"/>
      <c r="JMV1" s="465"/>
      <c r="JMW1" s="465"/>
      <c r="JMX1" s="465"/>
      <c r="JMY1" s="465"/>
      <c r="JMZ1" s="465"/>
      <c r="JNA1" s="465"/>
      <c r="JNB1" s="465"/>
      <c r="JNC1" s="465"/>
      <c r="JND1" s="465"/>
      <c r="JNE1" s="465"/>
      <c r="JNF1" s="465"/>
      <c r="JNG1" s="465"/>
      <c r="JNH1" s="465"/>
      <c r="JNI1" s="465"/>
      <c r="JNJ1" s="465"/>
      <c r="JNK1" s="465"/>
      <c r="JNL1" s="465"/>
      <c r="JNM1" s="465"/>
      <c r="JNN1" s="465"/>
      <c r="JNO1" s="465"/>
      <c r="JNP1" s="465"/>
      <c r="JNQ1" s="465"/>
      <c r="JNR1" s="465"/>
      <c r="JNS1" s="465"/>
      <c r="JNT1" s="465"/>
      <c r="JNU1" s="465"/>
      <c r="JNV1" s="465"/>
      <c r="JNW1" s="465"/>
      <c r="JNX1" s="465"/>
      <c r="JNY1" s="465"/>
      <c r="JNZ1" s="465"/>
      <c r="JOA1" s="465"/>
      <c r="JOB1" s="465"/>
      <c r="JOC1" s="465"/>
      <c r="JOD1" s="465"/>
      <c r="JOE1" s="465"/>
      <c r="JOF1" s="465"/>
      <c r="JOG1" s="465"/>
      <c r="JOH1" s="465"/>
      <c r="JOI1" s="465"/>
      <c r="JOJ1" s="465"/>
      <c r="JOK1" s="465"/>
      <c r="JOL1" s="465"/>
      <c r="JOM1" s="465"/>
      <c r="JON1" s="465"/>
      <c r="JOO1" s="465"/>
      <c r="JOP1" s="465"/>
      <c r="JOQ1" s="465"/>
      <c r="JOR1" s="465"/>
      <c r="JOS1" s="465"/>
      <c r="JOT1" s="465"/>
      <c r="JOU1" s="465"/>
      <c r="JOV1" s="465"/>
      <c r="JOW1" s="465"/>
      <c r="JOX1" s="465"/>
      <c r="JOY1" s="465"/>
      <c r="JOZ1" s="465"/>
      <c r="JPA1" s="465"/>
      <c r="JPB1" s="465"/>
      <c r="JPC1" s="465"/>
      <c r="JPD1" s="465"/>
      <c r="JPE1" s="465"/>
      <c r="JPF1" s="465"/>
      <c r="JPG1" s="465"/>
      <c r="JPH1" s="465"/>
      <c r="JPI1" s="465"/>
      <c r="JPJ1" s="465"/>
      <c r="JPK1" s="465"/>
      <c r="JPL1" s="465"/>
      <c r="JPM1" s="465"/>
      <c r="JPN1" s="465"/>
      <c r="JPO1" s="465"/>
      <c r="JPP1" s="465"/>
      <c r="JPQ1" s="465"/>
      <c r="JPR1" s="465"/>
      <c r="JPS1" s="465"/>
      <c r="JPT1" s="465"/>
      <c r="JPU1" s="465"/>
      <c r="JPV1" s="465"/>
      <c r="JPW1" s="465"/>
      <c r="JPX1" s="465"/>
      <c r="JPY1" s="465"/>
      <c r="JPZ1" s="465"/>
      <c r="JQA1" s="465"/>
      <c r="JQB1" s="465"/>
      <c r="JQC1" s="465"/>
      <c r="JQD1" s="465"/>
      <c r="JQE1" s="465"/>
      <c r="JQF1" s="465"/>
      <c r="JQG1" s="465"/>
      <c r="JQH1" s="465"/>
      <c r="JQI1" s="465"/>
      <c r="JQJ1" s="465"/>
      <c r="JQK1" s="465"/>
      <c r="JQL1" s="465"/>
      <c r="JQM1" s="465"/>
      <c r="JQN1" s="465"/>
      <c r="JQO1" s="465"/>
      <c r="JQP1" s="465"/>
      <c r="JQQ1" s="465"/>
      <c r="JQR1" s="465"/>
      <c r="JQS1" s="465"/>
      <c r="JQT1" s="465"/>
      <c r="JQU1" s="465"/>
      <c r="JQV1" s="465"/>
      <c r="JQW1" s="465"/>
      <c r="JQX1" s="465"/>
      <c r="JQY1" s="465"/>
      <c r="JQZ1" s="465"/>
      <c r="JRA1" s="465"/>
      <c r="JRB1" s="465"/>
      <c r="JRC1" s="465"/>
      <c r="JRD1" s="465"/>
      <c r="JRE1" s="465"/>
      <c r="JRF1" s="465"/>
      <c r="JRG1" s="465"/>
      <c r="JRH1" s="465"/>
      <c r="JRI1" s="465"/>
      <c r="JRJ1" s="465"/>
      <c r="JRK1" s="465"/>
      <c r="JRL1" s="465"/>
      <c r="JRM1" s="465"/>
      <c r="JRN1" s="465"/>
      <c r="JRO1" s="465"/>
      <c r="JRP1" s="465"/>
      <c r="JRQ1" s="465"/>
      <c r="JRR1" s="465"/>
      <c r="JRS1" s="465"/>
      <c r="JRT1" s="465"/>
      <c r="JRU1" s="465"/>
      <c r="JRV1" s="465"/>
      <c r="JRW1" s="465"/>
      <c r="JRX1" s="465"/>
      <c r="JRY1" s="465"/>
      <c r="JRZ1" s="465"/>
      <c r="JSA1" s="465"/>
      <c r="JSB1" s="465"/>
      <c r="JSC1" s="465"/>
      <c r="JSD1" s="465"/>
      <c r="JSE1" s="465"/>
      <c r="JSF1" s="465"/>
      <c r="JSG1" s="465"/>
      <c r="JSH1" s="465"/>
      <c r="JSI1" s="465"/>
      <c r="JSJ1" s="465"/>
      <c r="JSK1" s="465"/>
      <c r="JSL1" s="465"/>
      <c r="JSM1" s="465"/>
      <c r="JSN1" s="465"/>
      <c r="JSO1" s="465"/>
      <c r="JSP1" s="465"/>
      <c r="JSQ1" s="465"/>
      <c r="JSR1" s="465"/>
      <c r="JSS1" s="465"/>
      <c r="JST1" s="465"/>
      <c r="JSU1" s="465"/>
      <c r="JSV1" s="465"/>
      <c r="JSW1" s="465"/>
      <c r="JSX1" s="465"/>
      <c r="JSY1" s="465"/>
      <c r="JSZ1" s="465"/>
      <c r="JTA1" s="465"/>
      <c r="JTB1" s="465"/>
      <c r="JTC1" s="465"/>
      <c r="JTD1" s="465"/>
      <c r="JTE1" s="465"/>
      <c r="JTF1" s="465"/>
      <c r="JTG1" s="465"/>
      <c r="JTH1" s="465"/>
      <c r="JTI1" s="465"/>
      <c r="JTJ1" s="465"/>
      <c r="JTK1" s="465"/>
      <c r="JTL1" s="465"/>
      <c r="JTM1" s="465"/>
      <c r="JTN1" s="465"/>
      <c r="JTO1" s="465"/>
      <c r="JTP1" s="465"/>
      <c r="JTQ1" s="465"/>
      <c r="JTR1" s="465"/>
      <c r="JTS1" s="465"/>
      <c r="JTT1" s="465"/>
      <c r="JTU1" s="465"/>
      <c r="JTV1" s="465"/>
      <c r="JTW1" s="465"/>
      <c r="JTX1" s="465"/>
      <c r="JTY1" s="465"/>
      <c r="JTZ1" s="465"/>
      <c r="JUA1" s="465"/>
      <c r="JUB1" s="465"/>
      <c r="JUC1" s="465"/>
      <c r="JUD1" s="465"/>
      <c r="JUE1" s="465"/>
      <c r="JUF1" s="465"/>
      <c r="JUG1" s="465"/>
      <c r="JUH1" s="465"/>
      <c r="JUI1" s="465"/>
      <c r="JUJ1" s="465"/>
      <c r="JUK1" s="465"/>
      <c r="JUL1" s="465"/>
      <c r="JUM1" s="465"/>
      <c r="JUN1" s="465"/>
      <c r="JUO1" s="465"/>
      <c r="JUP1" s="465"/>
      <c r="JUQ1" s="465"/>
      <c r="JUR1" s="465"/>
      <c r="JUS1" s="465"/>
      <c r="JUT1" s="465"/>
      <c r="JUU1" s="465"/>
      <c r="JUV1" s="465"/>
      <c r="JUW1" s="465"/>
      <c r="JUX1" s="465"/>
      <c r="JUY1" s="465"/>
      <c r="JUZ1" s="465"/>
      <c r="JVA1" s="465"/>
      <c r="JVB1" s="465"/>
      <c r="JVC1" s="465"/>
      <c r="JVD1" s="465"/>
      <c r="JVE1" s="465"/>
      <c r="JVF1" s="465"/>
      <c r="JVG1" s="465"/>
      <c r="JVH1" s="465"/>
      <c r="JVI1" s="465"/>
      <c r="JVJ1" s="465"/>
      <c r="JVK1" s="465"/>
      <c r="JVL1" s="465"/>
      <c r="JVM1" s="465"/>
      <c r="JVN1" s="465"/>
      <c r="JVO1" s="465"/>
      <c r="JVP1" s="465"/>
      <c r="JVQ1" s="465"/>
      <c r="JVR1" s="465"/>
      <c r="JVS1" s="465"/>
      <c r="JVT1" s="465"/>
      <c r="JVU1" s="465"/>
      <c r="JVV1" s="465"/>
      <c r="JVW1" s="465"/>
      <c r="JVX1" s="465"/>
      <c r="JVY1" s="465"/>
      <c r="JVZ1" s="465"/>
      <c r="JWA1" s="465"/>
      <c r="JWB1" s="465"/>
      <c r="JWC1" s="465"/>
      <c r="JWD1" s="465"/>
      <c r="JWE1" s="465"/>
      <c r="JWF1" s="465"/>
      <c r="JWG1" s="465"/>
      <c r="JWH1" s="465"/>
      <c r="JWI1" s="465"/>
      <c r="JWJ1" s="465"/>
      <c r="JWK1" s="465"/>
      <c r="JWL1" s="465"/>
      <c r="JWM1" s="465"/>
      <c r="JWN1" s="465"/>
      <c r="JWO1" s="465"/>
      <c r="JWP1" s="465"/>
      <c r="JWQ1" s="465"/>
      <c r="JWR1" s="465"/>
      <c r="JWS1" s="465"/>
      <c r="JWT1" s="465"/>
      <c r="JWU1" s="465"/>
      <c r="JWV1" s="465"/>
      <c r="JWW1" s="465"/>
      <c r="JWX1" s="465"/>
      <c r="JWY1" s="465"/>
      <c r="JWZ1" s="465"/>
      <c r="JXA1" s="465"/>
      <c r="JXB1" s="465"/>
      <c r="JXC1" s="465"/>
      <c r="JXD1" s="465"/>
      <c r="JXE1" s="465"/>
      <c r="JXF1" s="465"/>
      <c r="JXG1" s="465"/>
      <c r="JXH1" s="465"/>
      <c r="JXI1" s="465"/>
      <c r="JXJ1" s="465"/>
      <c r="JXK1" s="465"/>
      <c r="JXL1" s="465"/>
      <c r="JXM1" s="465"/>
      <c r="JXN1" s="465"/>
      <c r="JXO1" s="465"/>
      <c r="JXP1" s="465"/>
      <c r="JXQ1" s="465"/>
      <c r="JXR1" s="465"/>
      <c r="JXS1" s="465"/>
      <c r="JXT1" s="465"/>
      <c r="JXU1" s="465"/>
      <c r="JXV1" s="465"/>
      <c r="JXW1" s="465"/>
      <c r="JXX1" s="465"/>
      <c r="JXY1" s="465"/>
      <c r="JXZ1" s="465"/>
      <c r="JYA1" s="465"/>
      <c r="JYB1" s="465"/>
      <c r="JYC1" s="465"/>
      <c r="JYD1" s="465"/>
      <c r="JYE1" s="465"/>
      <c r="JYF1" s="465"/>
      <c r="JYG1" s="465"/>
      <c r="JYH1" s="465"/>
      <c r="JYI1" s="465"/>
      <c r="JYJ1" s="465"/>
      <c r="JYK1" s="465"/>
      <c r="JYL1" s="465"/>
      <c r="JYM1" s="465"/>
      <c r="JYN1" s="465"/>
      <c r="JYO1" s="465"/>
      <c r="JYP1" s="465"/>
      <c r="JYQ1" s="465"/>
      <c r="JYR1" s="465"/>
      <c r="JYS1" s="465"/>
      <c r="JYT1" s="465"/>
      <c r="JYU1" s="465"/>
      <c r="JYV1" s="465"/>
      <c r="JYW1" s="465"/>
      <c r="JYX1" s="465"/>
      <c r="JYY1" s="465"/>
      <c r="JYZ1" s="465"/>
      <c r="JZA1" s="465"/>
      <c r="JZB1" s="465"/>
      <c r="JZC1" s="465"/>
      <c r="JZD1" s="465"/>
      <c r="JZE1" s="465"/>
      <c r="JZF1" s="465"/>
      <c r="JZG1" s="465"/>
      <c r="JZH1" s="465"/>
      <c r="JZI1" s="465"/>
      <c r="JZJ1" s="465"/>
      <c r="JZK1" s="465"/>
      <c r="JZL1" s="465"/>
      <c r="JZM1" s="465"/>
      <c r="JZN1" s="465"/>
      <c r="JZO1" s="465"/>
      <c r="JZP1" s="465"/>
      <c r="JZQ1" s="465"/>
      <c r="JZR1" s="465"/>
      <c r="JZS1" s="465"/>
      <c r="JZT1" s="465"/>
      <c r="JZU1" s="465"/>
      <c r="JZV1" s="465"/>
      <c r="JZW1" s="465"/>
      <c r="JZX1" s="465"/>
      <c r="JZY1" s="465"/>
      <c r="JZZ1" s="465"/>
      <c r="KAA1" s="465"/>
      <c r="KAB1" s="465"/>
      <c r="KAC1" s="465"/>
      <c r="KAD1" s="465"/>
      <c r="KAE1" s="465"/>
      <c r="KAF1" s="465"/>
      <c r="KAG1" s="465"/>
      <c r="KAH1" s="465"/>
      <c r="KAI1" s="465"/>
      <c r="KAJ1" s="465"/>
      <c r="KAK1" s="465"/>
      <c r="KAL1" s="465"/>
      <c r="KAM1" s="465"/>
      <c r="KAN1" s="465"/>
      <c r="KAO1" s="465"/>
      <c r="KAP1" s="465"/>
      <c r="KAQ1" s="465"/>
      <c r="KAR1" s="465"/>
      <c r="KAS1" s="465"/>
      <c r="KAT1" s="465"/>
      <c r="KAU1" s="465"/>
      <c r="KAV1" s="465"/>
      <c r="KAW1" s="465"/>
      <c r="KAX1" s="465"/>
      <c r="KAY1" s="465"/>
      <c r="KAZ1" s="465"/>
      <c r="KBA1" s="465"/>
      <c r="KBB1" s="465"/>
      <c r="KBC1" s="465"/>
      <c r="KBD1" s="465"/>
      <c r="KBE1" s="465"/>
      <c r="KBF1" s="465"/>
      <c r="KBG1" s="465"/>
      <c r="KBH1" s="465"/>
      <c r="KBI1" s="465"/>
      <c r="KBJ1" s="465"/>
      <c r="KBK1" s="465"/>
      <c r="KBL1" s="465"/>
      <c r="KBM1" s="465"/>
      <c r="KBN1" s="465"/>
      <c r="KBO1" s="465"/>
      <c r="KBP1" s="465"/>
      <c r="KBQ1" s="465"/>
      <c r="KBR1" s="465"/>
      <c r="KBS1" s="465"/>
      <c r="KBT1" s="465"/>
      <c r="KBU1" s="465"/>
      <c r="KBV1" s="465"/>
      <c r="KBW1" s="465"/>
      <c r="KBX1" s="465"/>
      <c r="KBY1" s="465"/>
      <c r="KBZ1" s="465"/>
      <c r="KCA1" s="465"/>
      <c r="KCB1" s="465"/>
      <c r="KCC1" s="465"/>
      <c r="KCD1" s="465"/>
      <c r="KCE1" s="465"/>
      <c r="KCF1" s="465"/>
      <c r="KCG1" s="465"/>
      <c r="KCH1" s="465"/>
      <c r="KCI1" s="465"/>
      <c r="KCJ1" s="465"/>
      <c r="KCK1" s="465"/>
      <c r="KCL1" s="465"/>
      <c r="KCM1" s="465"/>
      <c r="KCN1" s="465"/>
      <c r="KCO1" s="465"/>
      <c r="KCP1" s="465"/>
      <c r="KCQ1" s="465"/>
      <c r="KCR1" s="465"/>
      <c r="KCS1" s="465"/>
      <c r="KCT1" s="465"/>
      <c r="KCU1" s="465"/>
      <c r="KCV1" s="465"/>
      <c r="KCW1" s="465"/>
      <c r="KCX1" s="465"/>
      <c r="KCY1" s="465"/>
      <c r="KCZ1" s="465"/>
      <c r="KDA1" s="465"/>
      <c r="KDB1" s="465"/>
      <c r="KDC1" s="465"/>
      <c r="KDD1" s="465"/>
      <c r="KDE1" s="465"/>
      <c r="KDF1" s="465"/>
      <c r="KDG1" s="465"/>
      <c r="KDH1" s="465"/>
      <c r="KDI1" s="465"/>
      <c r="KDJ1" s="465"/>
      <c r="KDK1" s="465"/>
      <c r="KDL1" s="465"/>
      <c r="KDM1" s="465"/>
      <c r="KDN1" s="465"/>
      <c r="KDO1" s="465"/>
      <c r="KDP1" s="465"/>
      <c r="KDQ1" s="465"/>
      <c r="KDR1" s="465"/>
      <c r="KDS1" s="465"/>
      <c r="KDT1" s="465"/>
      <c r="KDU1" s="465"/>
      <c r="KDV1" s="465"/>
      <c r="KDW1" s="465"/>
      <c r="KDX1" s="465"/>
      <c r="KDY1" s="465"/>
      <c r="KDZ1" s="465"/>
      <c r="KEA1" s="465"/>
      <c r="KEB1" s="465"/>
      <c r="KEC1" s="465"/>
      <c r="KED1" s="465"/>
      <c r="KEE1" s="465"/>
      <c r="KEF1" s="465"/>
      <c r="KEG1" s="465"/>
      <c r="KEH1" s="465"/>
      <c r="KEI1" s="465"/>
      <c r="KEJ1" s="465"/>
      <c r="KEK1" s="465"/>
      <c r="KEL1" s="465"/>
      <c r="KEM1" s="465"/>
      <c r="KEN1" s="465"/>
      <c r="KEO1" s="465"/>
      <c r="KEP1" s="465"/>
      <c r="KEQ1" s="465"/>
      <c r="KER1" s="465"/>
      <c r="KES1" s="465"/>
      <c r="KET1" s="465"/>
      <c r="KEU1" s="465"/>
      <c r="KEV1" s="465"/>
      <c r="KEW1" s="465"/>
      <c r="KEX1" s="465"/>
      <c r="KEY1" s="465"/>
      <c r="KEZ1" s="465"/>
      <c r="KFA1" s="465"/>
      <c r="KFB1" s="465"/>
      <c r="KFC1" s="465"/>
      <c r="KFD1" s="465"/>
      <c r="KFE1" s="465"/>
      <c r="KFF1" s="465"/>
      <c r="KFG1" s="465"/>
      <c r="KFH1" s="465"/>
      <c r="KFI1" s="465"/>
      <c r="KFJ1" s="465"/>
      <c r="KFK1" s="465"/>
      <c r="KFL1" s="465"/>
      <c r="KFM1" s="465"/>
      <c r="KFN1" s="465"/>
      <c r="KFO1" s="465"/>
      <c r="KFP1" s="465"/>
      <c r="KFQ1" s="465"/>
      <c r="KFR1" s="465"/>
      <c r="KFS1" s="465"/>
      <c r="KFT1" s="465"/>
      <c r="KFU1" s="465"/>
      <c r="KFV1" s="465"/>
      <c r="KFW1" s="465"/>
      <c r="KFX1" s="465"/>
      <c r="KFY1" s="465"/>
      <c r="KFZ1" s="465"/>
      <c r="KGA1" s="465"/>
      <c r="KGB1" s="465"/>
      <c r="KGC1" s="465"/>
      <c r="KGD1" s="465"/>
      <c r="KGE1" s="465"/>
      <c r="KGF1" s="465"/>
      <c r="KGG1" s="465"/>
      <c r="KGH1" s="465"/>
      <c r="KGI1" s="465"/>
      <c r="KGJ1" s="465"/>
      <c r="KGK1" s="465"/>
      <c r="KGL1" s="465"/>
      <c r="KGM1" s="465"/>
      <c r="KGN1" s="465"/>
      <c r="KGO1" s="465"/>
      <c r="KGP1" s="465"/>
      <c r="KGQ1" s="465"/>
      <c r="KGR1" s="465"/>
      <c r="KGS1" s="465"/>
      <c r="KGT1" s="465"/>
      <c r="KGU1" s="465"/>
      <c r="KGV1" s="465"/>
      <c r="KGW1" s="465"/>
      <c r="KGX1" s="465"/>
      <c r="KGY1" s="465"/>
      <c r="KGZ1" s="465"/>
      <c r="KHA1" s="465"/>
      <c r="KHB1" s="465"/>
      <c r="KHC1" s="465"/>
      <c r="KHD1" s="465"/>
      <c r="KHE1" s="465"/>
      <c r="KHF1" s="465"/>
      <c r="KHG1" s="465"/>
      <c r="KHH1" s="465"/>
      <c r="KHI1" s="465"/>
      <c r="KHJ1" s="465"/>
      <c r="KHK1" s="465"/>
      <c r="KHL1" s="465"/>
      <c r="KHM1" s="465"/>
      <c r="KHN1" s="465"/>
      <c r="KHO1" s="465"/>
      <c r="KHP1" s="465"/>
      <c r="KHQ1" s="465"/>
      <c r="KHR1" s="465"/>
      <c r="KHS1" s="465"/>
      <c r="KHT1" s="465"/>
      <c r="KHU1" s="465"/>
      <c r="KHV1" s="465"/>
      <c r="KHW1" s="465"/>
      <c r="KHX1" s="465"/>
      <c r="KHY1" s="465"/>
      <c r="KHZ1" s="465"/>
      <c r="KIA1" s="465"/>
      <c r="KIB1" s="465"/>
      <c r="KIC1" s="465"/>
      <c r="KID1" s="465"/>
      <c r="KIE1" s="465"/>
      <c r="KIF1" s="465"/>
      <c r="KIG1" s="465"/>
      <c r="KIH1" s="465"/>
      <c r="KII1" s="465"/>
      <c r="KIJ1" s="465"/>
      <c r="KIK1" s="465"/>
      <c r="KIL1" s="465"/>
      <c r="KIM1" s="465"/>
      <c r="KIN1" s="465"/>
      <c r="KIO1" s="465"/>
      <c r="KIP1" s="465"/>
      <c r="KIQ1" s="465"/>
      <c r="KIR1" s="465"/>
      <c r="KIS1" s="465"/>
      <c r="KIT1" s="465"/>
      <c r="KIU1" s="465"/>
      <c r="KIV1" s="465"/>
      <c r="KIW1" s="465"/>
      <c r="KIX1" s="465"/>
      <c r="KIY1" s="465"/>
      <c r="KIZ1" s="465"/>
      <c r="KJA1" s="465"/>
      <c r="KJB1" s="465"/>
      <c r="KJC1" s="465"/>
      <c r="KJD1" s="465"/>
      <c r="KJE1" s="465"/>
      <c r="KJF1" s="465"/>
      <c r="KJG1" s="465"/>
      <c r="KJH1" s="465"/>
      <c r="KJI1" s="465"/>
      <c r="KJJ1" s="465"/>
      <c r="KJK1" s="465"/>
      <c r="KJL1" s="465"/>
      <c r="KJM1" s="465"/>
      <c r="KJN1" s="465"/>
      <c r="KJO1" s="465"/>
      <c r="KJP1" s="465"/>
      <c r="KJQ1" s="465"/>
      <c r="KJR1" s="465"/>
      <c r="KJS1" s="465"/>
      <c r="KJT1" s="465"/>
      <c r="KJU1" s="465"/>
      <c r="KJV1" s="465"/>
      <c r="KJW1" s="465"/>
      <c r="KJX1" s="465"/>
      <c r="KJY1" s="465"/>
      <c r="KJZ1" s="465"/>
      <c r="KKA1" s="465"/>
      <c r="KKB1" s="465"/>
      <c r="KKC1" s="465"/>
      <c r="KKD1" s="465"/>
      <c r="KKE1" s="465"/>
      <c r="KKF1" s="465"/>
      <c r="KKG1" s="465"/>
      <c r="KKH1" s="465"/>
      <c r="KKI1" s="465"/>
      <c r="KKJ1" s="465"/>
      <c r="KKK1" s="465"/>
      <c r="KKL1" s="465"/>
      <c r="KKM1" s="465"/>
      <c r="KKN1" s="465"/>
      <c r="KKO1" s="465"/>
      <c r="KKP1" s="465"/>
      <c r="KKQ1" s="465"/>
      <c r="KKR1" s="465"/>
      <c r="KKS1" s="465"/>
      <c r="KKT1" s="465"/>
      <c r="KKU1" s="465"/>
      <c r="KKV1" s="465"/>
      <c r="KKW1" s="465"/>
      <c r="KKX1" s="465"/>
      <c r="KKY1" s="465"/>
      <c r="KKZ1" s="465"/>
      <c r="KLA1" s="465"/>
      <c r="KLB1" s="465"/>
      <c r="KLC1" s="465"/>
      <c r="KLD1" s="465"/>
      <c r="KLE1" s="465"/>
      <c r="KLF1" s="465"/>
      <c r="KLG1" s="465"/>
      <c r="KLH1" s="465"/>
      <c r="KLI1" s="465"/>
      <c r="KLJ1" s="465"/>
      <c r="KLK1" s="465"/>
      <c r="KLL1" s="465"/>
      <c r="KLM1" s="465"/>
      <c r="KLN1" s="465"/>
      <c r="KLO1" s="465"/>
      <c r="KLP1" s="465"/>
      <c r="KLQ1" s="465"/>
      <c r="KLR1" s="465"/>
      <c r="KLS1" s="465"/>
      <c r="KLT1" s="465"/>
      <c r="KLU1" s="465"/>
      <c r="KLV1" s="465"/>
      <c r="KLW1" s="465"/>
      <c r="KLX1" s="465"/>
      <c r="KLY1" s="465"/>
      <c r="KLZ1" s="465"/>
      <c r="KMA1" s="465"/>
      <c r="KMB1" s="465"/>
      <c r="KMC1" s="465"/>
      <c r="KMD1" s="465"/>
      <c r="KME1" s="465"/>
      <c r="KMF1" s="465"/>
      <c r="KMG1" s="465"/>
      <c r="KMH1" s="465"/>
      <c r="KMI1" s="465"/>
      <c r="KMJ1" s="465"/>
      <c r="KMK1" s="465"/>
      <c r="KML1" s="465"/>
      <c r="KMM1" s="465"/>
      <c r="KMN1" s="465"/>
      <c r="KMO1" s="465"/>
      <c r="KMP1" s="465"/>
      <c r="KMQ1" s="465"/>
      <c r="KMR1" s="465"/>
      <c r="KMS1" s="465"/>
      <c r="KMT1" s="465"/>
      <c r="KMU1" s="465"/>
      <c r="KMV1" s="465"/>
      <c r="KMW1" s="465"/>
      <c r="KMX1" s="465"/>
      <c r="KMY1" s="465"/>
      <c r="KMZ1" s="465"/>
      <c r="KNA1" s="465"/>
      <c r="KNB1" s="465"/>
      <c r="KNC1" s="465"/>
      <c r="KND1" s="465"/>
      <c r="KNE1" s="465"/>
      <c r="KNF1" s="465"/>
      <c r="KNG1" s="465"/>
      <c r="KNH1" s="465"/>
      <c r="KNI1" s="465"/>
      <c r="KNJ1" s="465"/>
      <c r="KNK1" s="465"/>
      <c r="KNL1" s="465"/>
      <c r="KNM1" s="465"/>
      <c r="KNN1" s="465"/>
      <c r="KNO1" s="465"/>
      <c r="KNP1" s="465"/>
      <c r="KNQ1" s="465"/>
      <c r="KNR1" s="465"/>
      <c r="KNS1" s="465"/>
      <c r="KNT1" s="465"/>
      <c r="KNU1" s="465"/>
      <c r="KNV1" s="465"/>
      <c r="KNW1" s="465"/>
      <c r="KNX1" s="465"/>
      <c r="KNY1" s="465"/>
      <c r="KNZ1" s="465"/>
      <c r="KOA1" s="465"/>
      <c r="KOB1" s="465"/>
      <c r="KOC1" s="465"/>
      <c r="KOD1" s="465"/>
      <c r="KOE1" s="465"/>
      <c r="KOF1" s="465"/>
      <c r="KOG1" s="465"/>
      <c r="KOH1" s="465"/>
      <c r="KOI1" s="465"/>
      <c r="KOJ1" s="465"/>
      <c r="KOK1" s="465"/>
      <c r="KOL1" s="465"/>
      <c r="KOM1" s="465"/>
      <c r="KON1" s="465"/>
      <c r="KOO1" s="465"/>
      <c r="KOP1" s="465"/>
      <c r="KOQ1" s="465"/>
      <c r="KOR1" s="465"/>
      <c r="KOS1" s="465"/>
      <c r="KOT1" s="465"/>
      <c r="KOU1" s="465"/>
      <c r="KOV1" s="465"/>
      <c r="KOW1" s="465"/>
      <c r="KOX1" s="465"/>
      <c r="KOY1" s="465"/>
      <c r="KOZ1" s="465"/>
      <c r="KPA1" s="465"/>
      <c r="KPB1" s="465"/>
      <c r="KPC1" s="465"/>
      <c r="KPD1" s="465"/>
      <c r="KPE1" s="465"/>
      <c r="KPF1" s="465"/>
      <c r="KPG1" s="465"/>
      <c r="KPH1" s="465"/>
      <c r="KPI1" s="465"/>
      <c r="KPJ1" s="465"/>
      <c r="KPK1" s="465"/>
      <c r="KPL1" s="465"/>
      <c r="KPM1" s="465"/>
      <c r="KPN1" s="465"/>
      <c r="KPO1" s="465"/>
      <c r="KPP1" s="465"/>
      <c r="KPQ1" s="465"/>
      <c r="KPR1" s="465"/>
      <c r="KPS1" s="465"/>
      <c r="KPT1" s="465"/>
      <c r="KPU1" s="465"/>
      <c r="KPV1" s="465"/>
      <c r="KPW1" s="465"/>
      <c r="KPX1" s="465"/>
      <c r="KPY1" s="465"/>
      <c r="KPZ1" s="465"/>
      <c r="KQA1" s="465"/>
      <c r="KQB1" s="465"/>
      <c r="KQC1" s="465"/>
      <c r="KQD1" s="465"/>
      <c r="KQE1" s="465"/>
      <c r="KQF1" s="465"/>
      <c r="KQG1" s="465"/>
      <c r="KQH1" s="465"/>
      <c r="KQI1" s="465"/>
      <c r="KQJ1" s="465"/>
      <c r="KQK1" s="465"/>
      <c r="KQL1" s="465"/>
      <c r="KQM1" s="465"/>
      <c r="KQN1" s="465"/>
      <c r="KQO1" s="465"/>
      <c r="KQP1" s="465"/>
      <c r="KQQ1" s="465"/>
      <c r="KQR1" s="465"/>
      <c r="KQS1" s="465"/>
      <c r="KQT1" s="465"/>
      <c r="KQU1" s="465"/>
      <c r="KQV1" s="465"/>
      <c r="KQW1" s="465"/>
      <c r="KQX1" s="465"/>
      <c r="KQY1" s="465"/>
      <c r="KQZ1" s="465"/>
      <c r="KRA1" s="465"/>
      <c r="KRB1" s="465"/>
      <c r="KRC1" s="465"/>
      <c r="KRD1" s="465"/>
      <c r="KRE1" s="465"/>
      <c r="KRF1" s="465"/>
      <c r="KRG1" s="465"/>
      <c r="KRH1" s="465"/>
      <c r="KRI1" s="465"/>
      <c r="KRJ1" s="465"/>
      <c r="KRK1" s="465"/>
      <c r="KRL1" s="465"/>
      <c r="KRM1" s="465"/>
      <c r="KRN1" s="465"/>
      <c r="KRO1" s="465"/>
      <c r="KRP1" s="465"/>
      <c r="KRQ1" s="465"/>
      <c r="KRR1" s="465"/>
      <c r="KRS1" s="465"/>
      <c r="KRT1" s="465"/>
      <c r="KRU1" s="465"/>
      <c r="KRV1" s="465"/>
      <c r="KRW1" s="465"/>
      <c r="KRX1" s="465"/>
      <c r="KRY1" s="465"/>
      <c r="KRZ1" s="465"/>
      <c r="KSA1" s="465"/>
      <c r="KSB1" s="465"/>
      <c r="KSC1" s="465"/>
      <c r="KSD1" s="465"/>
      <c r="KSE1" s="465"/>
      <c r="KSF1" s="465"/>
      <c r="KSG1" s="465"/>
      <c r="KSH1" s="465"/>
      <c r="KSI1" s="465"/>
      <c r="KSJ1" s="465"/>
      <c r="KSK1" s="465"/>
      <c r="KSL1" s="465"/>
      <c r="KSM1" s="465"/>
      <c r="KSN1" s="465"/>
      <c r="KSO1" s="465"/>
      <c r="KSP1" s="465"/>
      <c r="KSQ1" s="465"/>
      <c r="KSR1" s="465"/>
      <c r="KSS1" s="465"/>
      <c r="KST1" s="465"/>
      <c r="KSU1" s="465"/>
      <c r="KSV1" s="465"/>
      <c r="KSW1" s="465"/>
      <c r="KSX1" s="465"/>
      <c r="KSY1" s="465"/>
      <c r="KSZ1" s="465"/>
      <c r="KTA1" s="465"/>
      <c r="KTB1" s="465"/>
      <c r="KTC1" s="465"/>
      <c r="KTD1" s="465"/>
      <c r="KTE1" s="465"/>
      <c r="KTF1" s="465"/>
      <c r="KTG1" s="465"/>
      <c r="KTH1" s="465"/>
      <c r="KTI1" s="465"/>
      <c r="KTJ1" s="465"/>
      <c r="KTK1" s="465"/>
      <c r="KTL1" s="465"/>
      <c r="KTM1" s="465"/>
      <c r="KTN1" s="465"/>
      <c r="KTO1" s="465"/>
      <c r="KTP1" s="465"/>
      <c r="KTQ1" s="465"/>
      <c r="KTR1" s="465"/>
      <c r="KTS1" s="465"/>
      <c r="KTT1" s="465"/>
      <c r="KTU1" s="465"/>
      <c r="KTV1" s="465"/>
      <c r="KTW1" s="465"/>
      <c r="KTX1" s="465"/>
      <c r="KTY1" s="465"/>
      <c r="KTZ1" s="465"/>
      <c r="KUA1" s="465"/>
      <c r="KUB1" s="465"/>
      <c r="KUC1" s="465"/>
      <c r="KUD1" s="465"/>
      <c r="KUE1" s="465"/>
      <c r="KUF1" s="465"/>
      <c r="KUG1" s="465"/>
      <c r="KUH1" s="465"/>
      <c r="KUI1" s="465"/>
      <c r="KUJ1" s="465"/>
      <c r="KUK1" s="465"/>
      <c r="KUL1" s="465"/>
      <c r="KUM1" s="465"/>
      <c r="KUN1" s="465"/>
      <c r="KUO1" s="465"/>
      <c r="KUP1" s="465"/>
      <c r="KUQ1" s="465"/>
      <c r="KUR1" s="465"/>
      <c r="KUS1" s="465"/>
      <c r="KUT1" s="465"/>
      <c r="KUU1" s="465"/>
      <c r="KUV1" s="465"/>
      <c r="KUW1" s="465"/>
      <c r="KUX1" s="465"/>
      <c r="KUY1" s="465"/>
      <c r="KUZ1" s="465"/>
      <c r="KVA1" s="465"/>
      <c r="KVB1" s="465"/>
      <c r="KVC1" s="465"/>
      <c r="KVD1" s="465"/>
      <c r="KVE1" s="465"/>
      <c r="KVF1" s="465"/>
      <c r="KVG1" s="465"/>
      <c r="KVH1" s="465"/>
      <c r="KVI1" s="465"/>
      <c r="KVJ1" s="465"/>
      <c r="KVK1" s="465"/>
      <c r="KVL1" s="465"/>
      <c r="KVM1" s="465"/>
      <c r="KVN1" s="465"/>
      <c r="KVO1" s="465"/>
      <c r="KVP1" s="465"/>
      <c r="KVQ1" s="465"/>
      <c r="KVR1" s="465"/>
      <c r="KVS1" s="465"/>
      <c r="KVT1" s="465"/>
      <c r="KVU1" s="465"/>
      <c r="KVV1" s="465"/>
      <c r="KVW1" s="465"/>
      <c r="KVX1" s="465"/>
      <c r="KVY1" s="465"/>
      <c r="KVZ1" s="465"/>
      <c r="KWA1" s="465"/>
      <c r="KWB1" s="465"/>
      <c r="KWC1" s="465"/>
      <c r="KWD1" s="465"/>
      <c r="KWE1" s="465"/>
      <c r="KWF1" s="465"/>
      <c r="KWG1" s="465"/>
      <c r="KWH1" s="465"/>
      <c r="KWI1" s="465"/>
      <c r="KWJ1" s="465"/>
      <c r="KWK1" s="465"/>
      <c r="KWL1" s="465"/>
      <c r="KWM1" s="465"/>
      <c r="KWN1" s="465"/>
      <c r="KWO1" s="465"/>
      <c r="KWP1" s="465"/>
      <c r="KWQ1" s="465"/>
      <c r="KWR1" s="465"/>
      <c r="KWS1" s="465"/>
      <c r="KWT1" s="465"/>
      <c r="KWU1" s="465"/>
      <c r="KWV1" s="465"/>
      <c r="KWW1" s="465"/>
      <c r="KWX1" s="465"/>
      <c r="KWY1" s="465"/>
      <c r="KWZ1" s="465"/>
      <c r="KXA1" s="465"/>
      <c r="KXB1" s="465"/>
      <c r="KXC1" s="465"/>
      <c r="KXD1" s="465"/>
      <c r="KXE1" s="465"/>
      <c r="KXF1" s="465"/>
      <c r="KXG1" s="465"/>
      <c r="KXH1" s="465"/>
      <c r="KXI1" s="465"/>
      <c r="KXJ1" s="465"/>
      <c r="KXK1" s="465"/>
      <c r="KXL1" s="465"/>
      <c r="KXM1" s="465"/>
      <c r="KXN1" s="465"/>
      <c r="KXO1" s="465"/>
      <c r="KXP1" s="465"/>
      <c r="KXQ1" s="465"/>
      <c r="KXR1" s="465"/>
      <c r="KXS1" s="465"/>
      <c r="KXT1" s="465"/>
      <c r="KXU1" s="465"/>
      <c r="KXV1" s="465"/>
      <c r="KXW1" s="465"/>
      <c r="KXX1" s="465"/>
      <c r="KXY1" s="465"/>
      <c r="KXZ1" s="465"/>
      <c r="KYA1" s="465"/>
      <c r="KYB1" s="465"/>
      <c r="KYC1" s="465"/>
      <c r="KYD1" s="465"/>
      <c r="KYE1" s="465"/>
      <c r="KYF1" s="465"/>
      <c r="KYG1" s="465"/>
      <c r="KYH1" s="465"/>
      <c r="KYI1" s="465"/>
      <c r="KYJ1" s="465"/>
      <c r="KYK1" s="465"/>
      <c r="KYL1" s="465"/>
      <c r="KYM1" s="465"/>
      <c r="KYN1" s="465"/>
      <c r="KYO1" s="465"/>
      <c r="KYP1" s="465"/>
      <c r="KYQ1" s="465"/>
      <c r="KYR1" s="465"/>
      <c r="KYS1" s="465"/>
      <c r="KYT1" s="465"/>
      <c r="KYU1" s="465"/>
      <c r="KYV1" s="465"/>
      <c r="KYW1" s="465"/>
      <c r="KYX1" s="465"/>
      <c r="KYY1" s="465"/>
      <c r="KYZ1" s="465"/>
      <c r="KZA1" s="465"/>
      <c r="KZB1" s="465"/>
      <c r="KZC1" s="465"/>
      <c r="KZD1" s="465"/>
      <c r="KZE1" s="465"/>
      <c r="KZF1" s="465"/>
      <c r="KZG1" s="465"/>
      <c r="KZH1" s="465"/>
      <c r="KZI1" s="465"/>
      <c r="KZJ1" s="465"/>
      <c r="KZK1" s="465"/>
      <c r="KZL1" s="465"/>
      <c r="KZM1" s="465"/>
      <c r="KZN1" s="465"/>
      <c r="KZO1" s="465"/>
      <c r="KZP1" s="465"/>
      <c r="KZQ1" s="465"/>
      <c r="KZR1" s="465"/>
      <c r="KZS1" s="465"/>
      <c r="KZT1" s="465"/>
      <c r="KZU1" s="465"/>
      <c r="KZV1" s="465"/>
      <c r="KZW1" s="465"/>
      <c r="KZX1" s="465"/>
      <c r="KZY1" s="465"/>
      <c r="KZZ1" s="465"/>
      <c r="LAA1" s="465"/>
      <c r="LAB1" s="465"/>
      <c r="LAC1" s="465"/>
      <c r="LAD1" s="465"/>
      <c r="LAE1" s="465"/>
      <c r="LAF1" s="465"/>
      <c r="LAG1" s="465"/>
      <c r="LAH1" s="465"/>
      <c r="LAI1" s="465"/>
      <c r="LAJ1" s="465"/>
      <c r="LAK1" s="465"/>
      <c r="LAL1" s="465"/>
      <c r="LAM1" s="465"/>
      <c r="LAN1" s="465"/>
      <c r="LAO1" s="465"/>
      <c r="LAP1" s="465"/>
      <c r="LAQ1" s="465"/>
      <c r="LAR1" s="465"/>
      <c r="LAS1" s="465"/>
      <c r="LAT1" s="465"/>
      <c r="LAU1" s="465"/>
      <c r="LAV1" s="465"/>
      <c r="LAW1" s="465"/>
      <c r="LAX1" s="465"/>
      <c r="LAY1" s="465"/>
      <c r="LAZ1" s="465"/>
      <c r="LBA1" s="465"/>
      <c r="LBB1" s="465"/>
      <c r="LBC1" s="465"/>
      <c r="LBD1" s="465"/>
      <c r="LBE1" s="465"/>
      <c r="LBF1" s="465"/>
      <c r="LBG1" s="465"/>
      <c r="LBH1" s="465"/>
      <c r="LBI1" s="465"/>
      <c r="LBJ1" s="465"/>
      <c r="LBK1" s="465"/>
      <c r="LBL1" s="465"/>
      <c r="LBM1" s="465"/>
      <c r="LBN1" s="465"/>
      <c r="LBO1" s="465"/>
      <c r="LBP1" s="465"/>
      <c r="LBQ1" s="465"/>
      <c r="LBR1" s="465"/>
      <c r="LBS1" s="465"/>
      <c r="LBT1" s="465"/>
      <c r="LBU1" s="465"/>
      <c r="LBV1" s="465"/>
      <c r="LBW1" s="465"/>
      <c r="LBX1" s="465"/>
      <c r="LBY1" s="465"/>
      <c r="LBZ1" s="465"/>
      <c r="LCA1" s="465"/>
      <c r="LCB1" s="465"/>
      <c r="LCC1" s="465"/>
      <c r="LCD1" s="465"/>
      <c r="LCE1" s="465"/>
      <c r="LCF1" s="465"/>
      <c r="LCG1" s="465"/>
      <c r="LCH1" s="465"/>
      <c r="LCI1" s="465"/>
      <c r="LCJ1" s="465"/>
      <c r="LCK1" s="465"/>
      <c r="LCL1" s="465"/>
      <c r="LCM1" s="465"/>
      <c r="LCN1" s="465"/>
      <c r="LCO1" s="465"/>
      <c r="LCP1" s="465"/>
      <c r="LCQ1" s="465"/>
      <c r="LCR1" s="465"/>
      <c r="LCS1" s="465"/>
      <c r="LCT1" s="465"/>
      <c r="LCU1" s="465"/>
      <c r="LCV1" s="465"/>
      <c r="LCW1" s="465"/>
      <c r="LCX1" s="465"/>
      <c r="LCY1" s="465"/>
      <c r="LCZ1" s="465"/>
      <c r="LDA1" s="465"/>
      <c r="LDB1" s="465"/>
      <c r="LDC1" s="465"/>
      <c r="LDD1" s="465"/>
      <c r="LDE1" s="465"/>
      <c r="LDF1" s="465"/>
      <c r="LDG1" s="465"/>
      <c r="LDH1" s="465"/>
      <c r="LDI1" s="465"/>
      <c r="LDJ1" s="465"/>
      <c r="LDK1" s="465"/>
      <c r="LDL1" s="465"/>
      <c r="LDM1" s="465"/>
      <c r="LDN1" s="465"/>
      <c r="LDO1" s="465"/>
      <c r="LDP1" s="465"/>
      <c r="LDQ1" s="465"/>
      <c r="LDR1" s="465"/>
      <c r="LDS1" s="465"/>
      <c r="LDT1" s="465"/>
      <c r="LDU1" s="465"/>
      <c r="LDV1" s="465"/>
      <c r="LDW1" s="465"/>
      <c r="LDX1" s="465"/>
      <c r="LDY1" s="465"/>
      <c r="LDZ1" s="465"/>
      <c r="LEA1" s="465"/>
      <c r="LEB1" s="465"/>
      <c r="LEC1" s="465"/>
      <c r="LED1" s="465"/>
      <c r="LEE1" s="465"/>
      <c r="LEF1" s="465"/>
      <c r="LEG1" s="465"/>
      <c r="LEH1" s="465"/>
      <c r="LEI1" s="465"/>
      <c r="LEJ1" s="465"/>
      <c r="LEK1" s="465"/>
      <c r="LEL1" s="465"/>
      <c r="LEM1" s="465"/>
      <c r="LEN1" s="465"/>
      <c r="LEO1" s="465"/>
      <c r="LEP1" s="465"/>
      <c r="LEQ1" s="465"/>
      <c r="LER1" s="465"/>
      <c r="LES1" s="465"/>
      <c r="LET1" s="465"/>
      <c r="LEU1" s="465"/>
      <c r="LEV1" s="465"/>
      <c r="LEW1" s="465"/>
      <c r="LEX1" s="465"/>
      <c r="LEY1" s="465"/>
      <c r="LEZ1" s="465"/>
      <c r="LFA1" s="465"/>
      <c r="LFB1" s="465"/>
      <c r="LFC1" s="465"/>
      <c r="LFD1" s="465"/>
      <c r="LFE1" s="465"/>
      <c r="LFF1" s="465"/>
      <c r="LFG1" s="465"/>
      <c r="LFH1" s="465"/>
      <c r="LFI1" s="465"/>
      <c r="LFJ1" s="465"/>
      <c r="LFK1" s="465"/>
      <c r="LFL1" s="465"/>
      <c r="LFM1" s="465"/>
      <c r="LFN1" s="465"/>
      <c r="LFO1" s="465"/>
      <c r="LFP1" s="465"/>
      <c r="LFQ1" s="465"/>
      <c r="LFR1" s="465"/>
      <c r="LFS1" s="465"/>
      <c r="LFT1" s="465"/>
      <c r="LFU1" s="465"/>
      <c r="LFV1" s="465"/>
      <c r="LFW1" s="465"/>
      <c r="LFX1" s="465"/>
      <c r="LFY1" s="465"/>
      <c r="LFZ1" s="465"/>
      <c r="LGA1" s="465"/>
      <c r="LGB1" s="465"/>
      <c r="LGC1" s="465"/>
      <c r="LGD1" s="465"/>
      <c r="LGE1" s="465"/>
      <c r="LGF1" s="465"/>
      <c r="LGG1" s="465"/>
      <c r="LGH1" s="465"/>
      <c r="LGI1" s="465"/>
      <c r="LGJ1" s="465"/>
      <c r="LGK1" s="465"/>
      <c r="LGL1" s="465"/>
      <c r="LGM1" s="465"/>
      <c r="LGN1" s="465"/>
      <c r="LGO1" s="465"/>
      <c r="LGP1" s="465"/>
      <c r="LGQ1" s="465"/>
      <c r="LGR1" s="465"/>
      <c r="LGS1" s="465"/>
      <c r="LGT1" s="465"/>
      <c r="LGU1" s="465"/>
      <c r="LGV1" s="465"/>
      <c r="LGW1" s="465"/>
      <c r="LGX1" s="465"/>
      <c r="LGY1" s="465"/>
      <c r="LGZ1" s="465"/>
      <c r="LHA1" s="465"/>
      <c r="LHB1" s="465"/>
      <c r="LHC1" s="465"/>
      <c r="LHD1" s="465"/>
      <c r="LHE1" s="465"/>
      <c r="LHF1" s="465"/>
      <c r="LHG1" s="465"/>
      <c r="LHH1" s="465"/>
      <c r="LHI1" s="465"/>
      <c r="LHJ1" s="465"/>
      <c r="LHK1" s="465"/>
      <c r="LHL1" s="465"/>
      <c r="LHM1" s="465"/>
      <c r="LHN1" s="465"/>
      <c r="LHO1" s="465"/>
      <c r="LHP1" s="465"/>
      <c r="LHQ1" s="465"/>
      <c r="LHR1" s="465"/>
      <c r="LHS1" s="465"/>
      <c r="LHT1" s="465"/>
      <c r="LHU1" s="465"/>
      <c r="LHV1" s="465"/>
      <c r="LHW1" s="465"/>
      <c r="LHX1" s="465"/>
      <c r="LHY1" s="465"/>
      <c r="LHZ1" s="465"/>
      <c r="LIA1" s="465"/>
      <c r="LIB1" s="465"/>
      <c r="LIC1" s="465"/>
      <c r="LID1" s="465"/>
      <c r="LIE1" s="465"/>
      <c r="LIF1" s="465"/>
      <c r="LIG1" s="465"/>
      <c r="LIH1" s="465"/>
      <c r="LII1" s="465"/>
      <c r="LIJ1" s="465"/>
      <c r="LIK1" s="465"/>
      <c r="LIL1" s="465"/>
      <c r="LIM1" s="465"/>
      <c r="LIN1" s="465"/>
      <c r="LIO1" s="465"/>
      <c r="LIP1" s="465"/>
      <c r="LIQ1" s="465"/>
      <c r="LIR1" s="465"/>
      <c r="LIS1" s="465"/>
      <c r="LIT1" s="465"/>
      <c r="LIU1" s="465"/>
      <c r="LIV1" s="465"/>
      <c r="LIW1" s="465"/>
      <c r="LIX1" s="465"/>
      <c r="LIY1" s="465"/>
      <c r="LIZ1" s="465"/>
      <c r="LJA1" s="465"/>
      <c r="LJB1" s="465"/>
      <c r="LJC1" s="465"/>
      <c r="LJD1" s="465"/>
      <c r="LJE1" s="465"/>
      <c r="LJF1" s="465"/>
      <c r="LJG1" s="465"/>
      <c r="LJH1" s="465"/>
      <c r="LJI1" s="465"/>
      <c r="LJJ1" s="465"/>
      <c r="LJK1" s="465"/>
      <c r="LJL1" s="465"/>
      <c r="LJM1" s="465"/>
      <c r="LJN1" s="465"/>
      <c r="LJO1" s="465"/>
      <c r="LJP1" s="465"/>
      <c r="LJQ1" s="465"/>
      <c r="LJR1" s="465"/>
      <c r="LJS1" s="465"/>
      <c r="LJT1" s="465"/>
      <c r="LJU1" s="465"/>
      <c r="LJV1" s="465"/>
      <c r="LJW1" s="465"/>
      <c r="LJX1" s="465"/>
      <c r="LJY1" s="465"/>
      <c r="LJZ1" s="465"/>
      <c r="LKA1" s="465"/>
      <c r="LKB1" s="465"/>
      <c r="LKC1" s="465"/>
      <c r="LKD1" s="465"/>
      <c r="LKE1" s="465"/>
      <c r="LKF1" s="465"/>
      <c r="LKG1" s="465"/>
      <c r="LKH1" s="465"/>
      <c r="LKI1" s="465"/>
      <c r="LKJ1" s="465"/>
      <c r="LKK1" s="465"/>
      <c r="LKL1" s="465"/>
      <c r="LKM1" s="465"/>
      <c r="LKN1" s="465"/>
      <c r="LKO1" s="465"/>
      <c r="LKP1" s="465"/>
      <c r="LKQ1" s="465"/>
      <c r="LKR1" s="465"/>
      <c r="LKS1" s="465"/>
      <c r="LKT1" s="465"/>
      <c r="LKU1" s="465"/>
      <c r="LKV1" s="465"/>
      <c r="LKW1" s="465"/>
      <c r="LKX1" s="465"/>
      <c r="LKY1" s="465"/>
      <c r="LKZ1" s="465"/>
      <c r="LLA1" s="465"/>
      <c r="LLB1" s="465"/>
      <c r="LLC1" s="465"/>
      <c r="LLD1" s="465"/>
      <c r="LLE1" s="465"/>
      <c r="LLF1" s="465"/>
      <c r="LLG1" s="465"/>
      <c r="LLH1" s="465"/>
      <c r="LLI1" s="465"/>
      <c r="LLJ1" s="465"/>
      <c r="LLK1" s="465"/>
      <c r="LLL1" s="465"/>
      <c r="LLM1" s="465"/>
      <c r="LLN1" s="465"/>
      <c r="LLO1" s="465"/>
      <c r="LLP1" s="465"/>
      <c r="LLQ1" s="465"/>
      <c r="LLR1" s="465"/>
      <c r="LLS1" s="465"/>
      <c r="LLT1" s="465"/>
      <c r="LLU1" s="465"/>
      <c r="LLV1" s="465"/>
      <c r="LLW1" s="465"/>
      <c r="LLX1" s="465"/>
      <c r="LLY1" s="465"/>
      <c r="LLZ1" s="465"/>
      <c r="LMA1" s="465"/>
      <c r="LMB1" s="465"/>
      <c r="LMC1" s="465"/>
      <c r="LMD1" s="465"/>
      <c r="LME1" s="465"/>
      <c r="LMF1" s="465"/>
      <c r="LMG1" s="465"/>
      <c r="LMH1" s="465"/>
      <c r="LMI1" s="465"/>
      <c r="LMJ1" s="465"/>
      <c r="LMK1" s="465"/>
      <c r="LML1" s="465"/>
      <c r="LMM1" s="465"/>
      <c r="LMN1" s="465"/>
      <c r="LMO1" s="465"/>
      <c r="LMP1" s="465"/>
      <c r="LMQ1" s="465"/>
      <c r="LMR1" s="465"/>
      <c r="LMS1" s="465"/>
      <c r="LMT1" s="465"/>
      <c r="LMU1" s="465"/>
      <c r="LMV1" s="465"/>
      <c r="LMW1" s="465"/>
      <c r="LMX1" s="465"/>
      <c r="LMY1" s="465"/>
      <c r="LMZ1" s="465"/>
      <c r="LNA1" s="465"/>
      <c r="LNB1" s="465"/>
      <c r="LNC1" s="465"/>
      <c r="LND1" s="465"/>
      <c r="LNE1" s="465"/>
      <c r="LNF1" s="465"/>
      <c r="LNG1" s="465"/>
      <c r="LNH1" s="465"/>
      <c r="LNI1" s="465"/>
      <c r="LNJ1" s="465"/>
      <c r="LNK1" s="465"/>
      <c r="LNL1" s="465"/>
      <c r="LNM1" s="465"/>
      <c r="LNN1" s="465"/>
      <c r="LNO1" s="465"/>
      <c r="LNP1" s="465"/>
      <c r="LNQ1" s="465"/>
      <c r="LNR1" s="465"/>
      <c r="LNS1" s="465"/>
      <c r="LNT1" s="465"/>
      <c r="LNU1" s="465"/>
      <c r="LNV1" s="465"/>
      <c r="LNW1" s="465"/>
      <c r="LNX1" s="465"/>
      <c r="LNY1" s="465"/>
      <c r="LNZ1" s="465"/>
      <c r="LOA1" s="465"/>
      <c r="LOB1" s="465"/>
      <c r="LOC1" s="465"/>
      <c r="LOD1" s="465"/>
      <c r="LOE1" s="465"/>
      <c r="LOF1" s="465"/>
      <c r="LOG1" s="465"/>
      <c r="LOH1" s="465"/>
      <c r="LOI1" s="465"/>
      <c r="LOJ1" s="465"/>
      <c r="LOK1" s="465"/>
      <c r="LOL1" s="465"/>
      <c r="LOM1" s="465"/>
      <c r="LON1" s="465"/>
      <c r="LOO1" s="465"/>
      <c r="LOP1" s="465"/>
      <c r="LOQ1" s="465"/>
      <c r="LOR1" s="465"/>
      <c r="LOS1" s="465"/>
      <c r="LOT1" s="465"/>
      <c r="LOU1" s="465"/>
      <c r="LOV1" s="465"/>
      <c r="LOW1" s="465"/>
      <c r="LOX1" s="465"/>
      <c r="LOY1" s="465"/>
      <c r="LOZ1" s="465"/>
      <c r="LPA1" s="465"/>
      <c r="LPB1" s="465"/>
      <c r="LPC1" s="465"/>
      <c r="LPD1" s="465"/>
      <c r="LPE1" s="465"/>
      <c r="LPF1" s="465"/>
      <c r="LPG1" s="465"/>
      <c r="LPH1" s="465"/>
      <c r="LPI1" s="465"/>
      <c r="LPJ1" s="465"/>
      <c r="LPK1" s="465"/>
      <c r="LPL1" s="465"/>
      <c r="LPM1" s="465"/>
      <c r="LPN1" s="465"/>
      <c r="LPO1" s="465"/>
      <c r="LPP1" s="465"/>
      <c r="LPQ1" s="465"/>
      <c r="LPR1" s="465"/>
      <c r="LPS1" s="465"/>
      <c r="LPT1" s="465"/>
      <c r="LPU1" s="465"/>
      <c r="LPV1" s="465"/>
      <c r="LPW1" s="465"/>
      <c r="LPX1" s="465"/>
      <c r="LPY1" s="465"/>
      <c r="LPZ1" s="465"/>
      <c r="LQA1" s="465"/>
      <c r="LQB1" s="465"/>
      <c r="LQC1" s="465"/>
      <c r="LQD1" s="465"/>
      <c r="LQE1" s="465"/>
      <c r="LQF1" s="465"/>
      <c r="LQG1" s="465"/>
      <c r="LQH1" s="465"/>
      <c r="LQI1" s="465"/>
      <c r="LQJ1" s="465"/>
      <c r="LQK1" s="465"/>
      <c r="LQL1" s="465"/>
      <c r="LQM1" s="465"/>
      <c r="LQN1" s="465"/>
      <c r="LQO1" s="465"/>
      <c r="LQP1" s="465"/>
      <c r="LQQ1" s="465"/>
      <c r="LQR1" s="465"/>
      <c r="LQS1" s="465"/>
      <c r="LQT1" s="465"/>
      <c r="LQU1" s="465"/>
      <c r="LQV1" s="465"/>
      <c r="LQW1" s="465"/>
      <c r="LQX1" s="465"/>
      <c r="LQY1" s="465"/>
      <c r="LQZ1" s="465"/>
      <c r="LRA1" s="465"/>
      <c r="LRB1" s="465"/>
      <c r="LRC1" s="465"/>
      <c r="LRD1" s="465"/>
      <c r="LRE1" s="465"/>
      <c r="LRF1" s="465"/>
      <c r="LRG1" s="465"/>
      <c r="LRH1" s="465"/>
      <c r="LRI1" s="465"/>
      <c r="LRJ1" s="465"/>
      <c r="LRK1" s="465"/>
      <c r="LRL1" s="465"/>
      <c r="LRM1" s="465"/>
      <c r="LRN1" s="465"/>
      <c r="LRO1" s="465"/>
      <c r="LRP1" s="465"/>
      <c r="LRQ1" s="465"/>
      <c r="LRR1" s="465"/>
      <c r="LRS1" s="465"/>
      <c r="LRT1" s="465"/>
      <c r="LRU1" s="465"/>
      <c r="LRV1" s="465"/>
      <c r="LRW1" s="465"/>
      <c r="LRX1" s="465"/>
      <c r="LRY1" s="465"/>
      <c r="LRZ1" s="465"/>
      <c r="LSA1" s="465"/>
      <c r="LSB1" s="465"/>
      <c r="LSC1" s="465"/>
      <c r="LSD1" s="465"/>
      <c r="LSE1" s="465"/>
      <c r="LSF1" s="465"/>
      <c r="LSG1" s="465"/>
      <c r="LSH1" s="465"/>
      <c r="LSI1" s="465"/>
      <c r="LSJ1" s="465"/>
      <c r="LSK1" s="465"/>
      <c r="LSL1" s="465"/>
      <c r="LSM1" s="465"/>
      <c r="LSN1" s="465"/>
      <c r="LSO1" s="465"/>
      <c r="LSP1" s="465"/>
      <c r="LSQ1" s="465"/>
      <c r="LSR1" s="465"/>
      <c r="LSS1" s="465"/>
      <c r="LST1" s="465"/>
      <c r="LSU1" s="465"/>
      <c r="LSV1" s="465"/>
      <c r="LSW1" s="465"/>
      <c r="LSX1" s="465"/>
      <c r="LSY1" s="465"/>
      <c r="LSZ1" s="465"/>
      <c r="LTA1" s="465"/>
      <c r="LTB1" s="465"/>
      <c r="LTC1" s="465"/>
      <c r="LTD1" s="465"/>
      <c r="LTE1" s="465"/>
      <c r="LTF1" s="465"/>
      <c r="LTG1" s="465"/>
      <c r="LTH1" s="465"/>
      <c r="LTI1" s="465"/>
      <c r="LTJ1" s="465"/>
      <c r="LTK1" s="465"/>
      <c r="LTL1" s="465"/>
      <c r="LTM1" s="465"/>
      <c r="LTN1" s="465"/>
      <c r="LTO1" s="465"/>
      <c r="LTP1" s="465"/>
      <c r="LTQ1" s="465"/>
      <c r="LTR1" s="465"/>
      <c r="LTS1" s="465"/>
      <c r="LTT1" s="465"/>
      <c r="LTU1" s="465"/>
      <c r="LTV1" s="465"/>
      <c r="LTW1" s="465"/>
      <c r="LTX1" s="465"/>
      <c r="LTY1" s="465"/>
      <c r="LTZ1" s="465"/>
      <c r="LUA1" s="465"/>
      <c r="LUB1" s="465"/>
      <c r="LUC1" s="465"/>
      <c r="LUD1" s="465"/>
      <c r="LUE1" s="465"/>
      <c r="LUF1" s="465"/>
      <c r="LUG1" s="465"/>
      <c r="LUH1" s="465"/>
      <c r="LUI1" s="465"/>
      <c r="LUJ1" s="465"/>
      <c r="LUK1" s="465"/>
      <c r="LUL1" s="465"/>
      <c r="LUM1" s="465"/>
      <c r="LUN1" s="465"/>
      <c r="LUO1" s="465"/>
      <c r="LUP1" s="465"/>
      <c r="LUQ1" s="465"/>
      <c r="LUR1" s="465"/>
      <c r="LUS1" s="465"/>
      <c r="LUT1" s="465"/>
      <c r="LUU1" s="465"/>
      <c r="LUV1" s="465"/>
      <c r="LUW1" s="465"/>
      <c r="LUX1" s="465"/>
      <c r="LUY1" s="465"/>
      <c r="LUZ1" s="465"/>
      <c r="LVA1" s="465"/>
      <c r="LVB1" s="465"/>
      <c r="LVC1" s="465"/>
      <c r="LVD1" s="465"/>
      <c r="LVE1" s="465"/>
      <c r="LVF1" s="465"/>
      <c r="LVG1" s="465"/>
      <c r="LVH1" s="465"/>
      <c r="LVI1" s="465"/>
      <c r="LVJ1" s="465"/>
      <c r="LVK1" s="465"/>
      <c r="LVL1" s="465"/>
      <c r="LVM1" s="465"/>
      <c r="LVN1" s="465"/>
      <c r="LVO1" s="465"/>
      <c r="LVP1" s="465"/>
      <c r="LVQ1" s="465"/>
      <c r="LVR1" s="465"/>
      <c r="LVS1" s="465"/>
      <c r="LVT1" s="465"/>
      <c r="LVU1" s="465"/>
      <c r="LVV1" s="465"/>
      <c r="LVW1" s="465"/>
      <c r="LVX1" s="465"/>
      <c r="LVY1" s="465"/>
      <c r="LVZ1" s="465"/>
      <c r="LWA1" s="465"/>
      <c r="LWB1" s="465"/>
      <c r="LWC1" s="465"/>
      <c r="LWD1" s="465"/>
      <c r="LWE1" s="465"/>
      <c r="LWF1" s="465"/>
      <c r="LWG1" s="465"/>
      <c r="LWH1" s="465"/>
      <c r="LWI1" s="465"/>
      <c r="LWJ1" s="465"/>
      <c r="LWK1" s="465"/>
      <c r="LWL1" s="465"/>
      <c r="LWM1" s="465"/>
      <c r="LWN1" s="465"/>
      <c r="LWO1" s="465"/>
      <c r="LWP1" s="465"/>
      <c r="LWQ1" s="465"/>
      <c r="LWR1" s="465"/>
      <c r="LWS1" s="465"/>
      <c r="LWT1" s="465"/>
      <c r="LWU1" s="465"/>
      <c r="LWV1" s="465"/>
      <c r="LWW1" s="465"/>
      <c r="LWX1" s="465"/>
      <c r="LWY1" s="465"/>
      <c r="LWZ1" s="465"/>
      <c r="LXA1" s="465"/>
      <c r="LXB1" s="465"/>
      <c r="LXC1" s="465"/>
      <c r="LXD1" s="465"/>
      <c r="LXE1" s="465"/>
      <c r="LXF1" s="465"/>
      <c r="LXG1" s="465"/>
      <c r="LXH1" s="465"/>
      <c r="LXI1" s="465"/>
      <c r="LXJ1" s="465"/>
      <c r="LXK1" s="465"/>
      <c r="LXL1" s="465"/>
      <c r="LXM1" s="465"/>
      <c r="LXN1" s="465"/>
      <c r="LXO1" s="465"/>
      <c r="LXP1" s="465"/>
      <c r="LXQ1" s="465"/>
      <c r="LXR1" s="465"/>
      <c r="LXS1" s="465"/>
      <c r="LXT1" s="465"/>
      <c r="LXU1" s="465"/>
      <c r="LXV1" s="465"/>
      <c r="LXW1" s="465"/>
      <c r="LXX1" s="465"/>
      <c r="LXY1" s="465"/>
      <c r="LXZ1" s="465"/>
      <c r="LYA1" s="465"/>
      <c r="LYB1" s="465"/>
      <c r="LYC1" s="465"/>
      <c r="LYD1" s="465"/>
      <c r="LYE1" s="465"/>
      <c r="LYF1" s="465"/>
      <c r="LYG1" s="465"/>
      <c r="LYH1" s="465"/>
      <c r="LYI1" s="465"/>
      <c r="LYJ1" s="465"/>
      <c r="LYK1" s="465"/>
      <c r="LYL1" s="465"/>
      <c r="LYM1" s="465"/>
      <c r="LYN1" s="465"/>
      <c r="LYO1" s="465"/>
      <c r="LYP1" s="465"/>
      <c r="LYQ1" s="465"/>
      <c r="LYR1" s="465"/>
      <c r="LYS1" s="465"/>
      <c r="LYT1" s="465"/>
      <c r="LYU1" s="465"/>
      <c r="LYV1" s="465"/>
      <c r="LYW1" s="465"/>
      <c r="LYX1" s="465"/>
      <c r="LYY1" s="465"/>
      <c r="LYZ1" s="465"/>
      <c r="LZA1" s="465"/>
      <c r="LZB1" s="465"/>
      <c r="LZC1" s="465"/>
      <c r="LZD1" s="465"/>
      <c r="LZE1" s="465"/>
      <c r="LZF1" s="465"/>
      <c r="LZG1" s="465"/>
      <c r="LZH1" s="465"/>
      <c r="LZI1" s="465"/>
      <c r="LZJ1" s="465"/>
      <c r="LZK1" s="465"/>
      <c r="LZL1" s="465"/>
      <c r="LZM1" s="465"/>
      <c r="LZN1" s="465"/>
      <c r="LZO1" s="465"/>
      <c r="LZP1" s="465"/>
      <c r="LZQ1" s="465"/>
      <c r="LZR1" s="465"/>
      <c r="LZS1" s="465"/>
      <c r="LZT1" s="465"/>
      <c r="LZU1" s="465"/>
      <c r="LZV1" s="465"/>
      <c r="LZW1" s="465"/>
      <c r="LZX1" s="465"/>
      <c r="LZY1" s="465"/>
      <c r="LZZ1" s="465"/>
      <c r="MAA1" s="465"/>
      <c r="MAB1" s="465"/>
      <c r="MAC1" s="465"/>
      <c r="MAD1" s="465"/>
      <c r="MAE1" s="465"/>
      <c r="MAF1" s="465"/>
      <c r="MAG1" s="465"/>
      <c r="MAH1" s="465"/>
      <c r="MAI1" s="465"/>
      <c r="MAJ1" s="465"/>
      <c r="MAK1" s="465"/>
      <c r="MAL1" s="465"/>
      <c r="MAM1" s="465"/>
      <c r="MAN1" s="465"/>
      <c r="MAO1" s="465"/>
      <c r="MAP1" s="465"/>
      <c r="MAQ1" s="465"/>
      <c r="MAR1" s="465"/>
      <c r="MAS1" s="465"/>
      <c r="MAT1" s="465"/>
      <c r="MAU1" s="465"/>
      <c r="MAV1" s="465"/>
      <c r="MAW1" s="465"/>
      <c r="MAX1" s="465"/>
      <c r="MAY1" s="465"/>
      <c r="MAZ1" s="465"/>
      <c r="MBA1" s="465"/>
      <c r="MBB1" s="465"/>
      <c r="MBC1" s="465"/>
      <c r="MBD1" s="465"/>
      <c r="MBE1" s="465"/>
      <c r="MBF1" s="465"/>
      <c r="MBG1" s="465"/>
      <c r="MBH1" s="465"/>
      <c r="MBI1" s="465"/>
      <c r="MBJ1" s="465"/>
      <c r="MBK1" s="465"/>
      <c r="MBL1" s="465"/>
      <c r="MBM1" s="465"/>
      <c r="MBN1" s="465"/>
      <c r="MBO1" s="465"/>
      <c r="MBP1" s="465"/>
      <c r="MBQ1" s="465"/>
      <c r="MBR1" s="465"/>
      <c r="MBS1" s="465"/>
      <c r="MBT1" s="465"/>
      <c r="MBU1" s="465"/>
      <c r="MBV1" s="465"/>
      <c r="MBW1" s="465"/>
      <c r="MBX1" s="465"/>
      <c r="MBY1" s="465"/>
      <c r="MBZ1" s="465"/>
      <c r="MCA1" s="465"/>
      <c r="MCB1" s="465"/>
      <c r="MCC1" s="465"/>
      <c r="MCD1" s="465"/>
      <c r="MCE1" s="465"/>
      <c r="MCF1" s="465"/>
      <c r="MCG1" s="465"/>
      <c r="MCH1" s="465"/>
      <c r="MCI1" s="465"/>
      <c r="MCJ1" s="465"/>
      <c r="MCK1" s="465"/>
      <c r="MCL1" s="465"/>
      <c r="MCM1" s="465"/>
      <c r="MCN1" s="465"/>
      <c r="MCO1" s="465"/>
      <c r="MCP1" s="465"/>
      <c r="MCQ1" s="465"/>
      <c r="MCR1" s="465"/>
      <c r="MCS1" s="465"/>
      <c r="MCT1" s="465"/>
      <c r="MCU1" s="465"/>
      <c r="MCV1" s="465"/>
      <c r="MCW1" s="465"/>
      <c r="MCX1" s="465"/>
      <c r="MCY1" s="465"/>
      <c r="MCZ1" s="465"/>
      <c r="MDA1" s="465"/>
      <c r="MDB1" s="465"/>
      <c r="MDC1" s="465"/>
      <c r="MDD1" s="465"/>
      <c r="MDE1" s="465"/>
      <c r="MDF1" s="465"/>
      <c r="MDG1" s="465"/>
      <c r="MDH1" s="465"/>
      <c r="MDI1" s="465"/>
      <c r="MDJ1" s="465"/>
      <c r="MDK1" s="465"/>
      <c r="MDL1" s="465"/>
      <c r="MDM1" s="465"/>
      <c r="MDN1" s="465"/>
      <c r="MDO1" s="465"/>
      <c r="MDP1" s="465"/>
      <c r="MDQ1" s="465"/>
      <c r="MDR1" s="465"/>
      <c r="MDS1" s="465"/>
      <c r="MDT1" s="465"/>
      <c r="MDU1" s="465"/>
      <c r="MDV1" s="465"/>
      <c r="MDW1" s="465"/>
      <c r="MDX1" s="465"/>
      <c r="MDY1" s="465"/>
      <c r="MDZ1" s="465"/>
      <c r="MEA1" s="465"/>
      <c r="MEB1" s="465"/>
      <c r="MEC1" s="465"/>
      <c r="MED1" s="465"/>
      <c r="MEE1" s="465"/>
      <c r="MEF1" s="465"/>
      <c r="MEG1" s="465"/>
      <c r="MEH1" s="465"/>
      <c r="MEI1" s="465"/>
      <c r="MEJ1" s="465"/>
      <c r="MEK1" s="465"/>
      <c r="MEL1" s="465"/>
      <c r="MEM1" s="465"/>
      <c r="MEN1" s="465"/>
      <c r="MEO1" s="465"/>
      <c r="MEP1" s="465"/>
      <c r="MEQ1" s="465"/>
      <c r="MER1" s="465"/>
      <c r="MES1" s="465"/>
      <c r="MET1" s="465"/>
      <c r="MEU1" s="465"/>
      <c r="MEV1" s="465"/>
      <c r="MEW1" s="465"/>
      <c r="MEX1" s="465"/>
      <c r="MEY1" s="465"/>
      <c r="MEZ1" s="465"/>
      <c r="MFA1" s="465"/>
      <c r="MFB1" s="465"/>
      <c r="MFC1" s="465"/>
      <c r="MFD1" s="465"/>
      <c r="MFE1" s="465"/>
      <c r="MFF1" s="465"/>
      <c r="MFG1" s="465"/>
      <c r="MFH1" s="465"/>
      <c r="MFI1" s="465"/>
      <c r="MFJ1" s="465"/>
      <c r="MFK1" s="465"/>
      <c r="MFL1" s="465"/>
      <c r="MFM1" s="465"/>
      <c r="MFN1" s="465"/>
      <c r="MFO1" s="465"/>
      <c r="MFP1" s="465"/>
      <c r="MFQ1" s="465"/>
      <c r="MFR1" s="465"/>
      <c r="MFS1" s="465"/>
      <c r="MFT1" s="465"/>
      <c r="MFU1" s="465"/>
      <c r="MFV1" s="465"/>
      <c r="MFW1" s="465"/>
      <c r="MFX1" s="465"/>
      <c r="MFY1" s="465"/>
      <c r="MFZ1" s="465"/>
      <c r="MGA1" s="465"/>
      <c r="MGB1" s="465"/>
      <c r="MGC1" s="465"/>
      <c r="MGD1" s="465"/>
      <c r="MGE1" s="465"/>
      <c r="MGF1" s="465"/>
      <c r="MGG1" s="465"/>
      <c r="MGH1" s="465"/>
      <c r="MGI1" s="465"/>
      <c r="MGJ1" s="465"/>
      <c r="MGK1" s="465"/>
      <c r="MGL1" s="465"/>
      <c r="MGM1" s="465"/>
      <c r="MGN1" s="465"/>
      <c r="MGO1" s="465"/>
      <c r="MGP1" s="465"/>
      <c r="MGQ1" s="465"/>
      <c r="MGR1" s="465"/>
      <c r="MGS1" s="465"/>
      <c r="MGT1" s="465"/>
      <c r="MGU1" s="465"/>
      <c r="MGV1" s="465"/>
      <c r="MGW1" s="465"/>
      <c r="MGX1" s="465"/>
      <c r="MGY1" s="465"/>
      <c r="MGZ1" s="465"/>
      <c r="MHA1" s="465"/>
      <c r="MHB1" s="465"/>
      <c r="MHC1" s="465"/>
      <c r="MHD1" s="465"/>
      <c r="MHE1" s="465"/>
      <c r="MHF1" s="465"/>
      <c r="MHG1" s="465"/>
      <c r="MHH1" s="465"/>
      <c r="MHI1" s="465"/>
      <c r="MHJ1" s="465"/>
      <c r="MHK1" s="465"/>
      <c r="MHL1" s="465"/>
      <c r="MHM1" s="465"/>
      <c r="MHN1" s="465"/>
      <c r="MHO1" s="465"/>
      <c r="MHP1" s="465"/>
      <c r="MHQ1" s="465"/>
      <c r="MHR1" s="465"/>
      <c r="MHS1" s="465"/>
      <c r="MHT1" s="465"/>
      <c r="MHU1" s="465"/>
      <c r="MHV1" s="465"/>
      <c r="MHW1" s="465"/>
      <c r="MHX1" s="465"/>
      <c r="MHY1" s="465"/>
      <c r="MHZ1" s="465"/>
      <c r="MIA1" s="465"/>
      <c r="MIB1" s="465"/>
      <c r="MIC1" s="465"/>
      <c r="MID1" s="465"/>
      <c r="MIE1" s="465"/>
      <c r="MIF1" s="465"/>
      <c r="MIG1" s="465"/>
      <c r="MIH1" s="465"/>
      <c r="MII1" s="465"/>
      <c r="MIJ1" s="465"/>
      <c r="MIK1" s="465"/>
      <c r="MIL1" s="465"/>
      <c r="MIM1" s="465"/>
      <c r="MIN1" s="465"/>
      <c r="MIO1" s="465"/>
      <c r="MIP1" s="465"/>
      <c r="MIQ1" s="465"/>
      <c r="MIR1" s="465"/>
      <c r="MIS1" s="465"/>
      <c r="MIT1" s="465"/>
      <c r="MIU1" s="465"/>
      <c r="MIV1" s="465"/>
      <c r="MIW1" s="465"/>
      <c r="MIX1" s="465"/>
      <c r="MIY1" s="465"/>
      <c r="MIZ1" s="465"/>
      <c r="MJA1" s="465"/>
      <c r="MJB1" s="465"/>
      <c r="MJC1" s="465"/>
      <c r="MJD1" s="465"/>
      <c r="MJE1" s="465"/>
      <c r="MJF1" s="465"/>
      <c r="MJG1" s="465"/>
      <c r="MJH1" s="465"/>
      <c r="MJI1" s="465"/>
      <c r="MJJ1" s="465"/>
      <c r="MJK1" s="465"/>
      <c r="MJL1" s="465"/>
      <c r="MJM1" s="465"/>
      <c r="MJN1" s="465"/>
      <c r="MJO1" s="465"/>
      <c r="MJP1" s="465"/>
      <c r="MJQ1" s="465"/>
      <c r="MJR1" s="465"/>
      <c r="MJS1" s="465"/>
      <c r="MJT1" s="465"/>
      <c r="MJU1" s="465"/>
      <c r="MJV1" s="465"/>
      <c r="MJW1" s="465"/>
      <c r="MJX1" s="465"/>
      <c r="MJY1" s="465"/>
      <c r="MJZ1" s="465"/>
      <c r="MKA1" s="465"/>
      <c r="MKB1" s="465"/>
      <c r="MKC1" s="465"/>
      <c r="MKD1" s="465"/>
      <c r="MKE1" s="465"/>
      <c r="MKF1" s="465"/>
      <c r="MKG1" s="465"/>
      <c r="MKH1" s="465"/>
      <c r="MKI1" s="465"/>
      <c r="MKJ1" s="465"/>
      <c r="MKK1" s="465"/>
      <c r="MKL1" s="465"/>
      <c r="MKM1" s="465"/>
      <c r="MKN1" s="465"/>
      <c r="MKO1" s="465"/>
      <c r="MKP1" s="465"/>
      <c r="MKQ1" s="465"/>
      <c r="MKR1" s="465"/>
      <c r="MKS1" s="465"/>
      <c r="MKT1" s="465"/>
      <c r="MKU1" s="465"/>
      <c r="MKV1" s="465"/>
      <c r="MKW1" s="465"/>
      <c r="MKX1" s="465"/>
      <c r="MKY1" s="465"/>
      <c r="MKZ1" s="465"/>
      <c r="MLA1" s="465"/>
      <c r="MLB1" s="465"/>
      <c r="MLC1" s="465"/>
      <c r="MLD1" s="465"/>
      <c r="MLE1" s="465"/>
      <c r="MLF1" s="465"/>
      <c r="MLG1" s="465"/>
      <c r="MLH1" s="465"/>
      <c r="MLI1" s="465"/>
      <c r="MLJ1" s="465"/>
      <c r="MLK1" s="465"/>
      <c r="MLL1" s="465"/>
      <c r="MLM1" s="465"/>
      <c r="MLN1" s="465"/>
      <c r="MLO1" s="465"/>
      <c r="MLP1" s="465"/>
      <c r="MLQ1" s="465"/>
      <c r="MLR1" s="465"/>
      <c r="MLS1" s="465"/>
      <c r="MLT1" s="465"/>
      <c r="MLU1" s="465"/>
      <c r="MLV1" s="465"/>
      <c r="MLW1" s="465"/>
      <c r="MLX1" s="465"/>
      <c r="MLY1" s="465"/>
      <c r="MLZ1" s="465"/>
      <c r="MMA1" s="465"/>
      <c r="MMB1" s="465"/>
      <c r="MMC1" s="465"/>
      <c r="MMD1" s="465"/>
      <c r="MME1" s="465"/>
      <c r="MMF1" s="465"/>
      <c r="MMG1" s="465"/>
      <c r="MMH1" s="465"/>
      <c r="MMI1" s="465"/>
      <c r="MMJ1" s="465"/>
      <c r="MMK1" s="465"/>
      <c r="MML1" s="465"/>
      <c r="MMM1" s="465"/>
      <c r="MMN1" s="465"/>
      <c r="MMO1" s="465"/>
      <c r="MMP1" s="465"/>
      <c r="MMQ1" s="465"/>
      <c r="MMR1" s="465"/>
      <c r="MMS1" s="465"/>
      <c r="MMT1" s="465"/>
      <c r="MMU1" s="465"/>
      <c r="MMV1" s="465"/>
      <c r="MMW1" s="465"/>
      <c r="MMX1" s="465"/>
      <c r="MMY1" s="465"/>
      <c r="MMZ1" s="465"/>
      <c r="MNA1" s="465"/>
      <c r="MNB1" s="465"/>
      <c r="MNC1" s="465"/>
      <c r="MND1" s="465"/>
      <c r="MNE1" s="465"/>
      <c r="MNF1" s="465"/>
      <c r="MNG1" s="465"/>
      <c r="MNH1" s="465"/>
      <c r="MNI1" s="465"/>
      <c r="MNJ1" s="465"/>
      <c r="MNK1" s="465"/>
      <c r="MNL1" s="465"/>
      <c r="MNM1" s="465"/>
      <c r="MNN1" s="465"/>
      <c r="MNO1" s="465"/>
      <c r="MNP1" s="465"/>
      <c r="MNQ1" s="465"/>
      <c r="MNR1" s="465"/>
      <c r="MNS1" s="465"/>
      <c r="MNT1" s="465"/>
      <c r="MNU1" s="465"/>
      <c r="MNV1" s="465"/>
      <c r="MNW1" s="465"/>
      <c r="MNX1" s="465"/>
      <c r="MNY1" s="465"/>
      <c r="MNZ1" s="465"/>
      <c r="MOA1" s="465"/>
      <c r="MOB1" s="465"/>
      <c r="MOC1" s="465"/>
      <c r="MOD1" s="465"/>
      <c r="MOE1" s="465"/>
      <c r="MOF1" s="465"/>
      <c r="MOG1" s="465"/>
      <c r="MOH1" s="465"/>
      <c r="MOI1" s="465"/>
      <c r="MOJ1" s="465"/>
      <c r="MOK1" s="465"/>
      <c r="MOL1" s="465"/>
      <c r="MOM1" s="465"/>
      <c r="MON1" s="465"/>
      <c r="MOO1" s="465"/>
      <c r="MOP1" s="465"/>
      <c r="MOQ1" s="465"/>
      <c r="MOR1" s="465"/>
      <c r="MOS1" s="465"/>
      <c r="MOT1" s="465"/>
      <c r="MOU1" s="465"/>
      <c r="MOV1" s="465"/>
      <c r="MOW1" s="465"/>
      <c r="MOX1" s="465"/>
      <c r="MOY1" s="465"/>
      <c r="MOZ1" s="465"/>
      <c r="MPA1" s="465"/>
      <c r="MPB1" s="465"/>
      <c r="MPC1" s="465"/>
      <c r="MPD1" s="465"/>
      <c r="MPE1" s="465"/>
      <c r="MPF1" s="465"/>
      <c r="MPG1" s="465"/>
      <c r="MPH1" s="465"/>
      <c r="MPI1" s="465"/>
      <c r="MPJ1" s="465"/>
      <c r="MPK1" s="465"/>
      <c r="MPL1" s="465"/>
      <c r="MPM1" s="465"/>
      <c r="MPN1" s="465"/>
      <c r="MPO1" s="465"/>
      <c r="MPP1" s="465"/>
      <c r="MPQ1" s="465"/>
      <c r="MPR1" s="465"/>
      <c r="MPS1" s="465"/>
      <c r="MPT1" s="465"/>
      <c r="MPU1" s="465"/>
      <c r="MPV1" s="465"/>
      <c r="MPW1" s="465"/>
      <c r="MPX1" s="465"/>
      <c r="MPY1" s="465"/>
      <c r="MPZ1" s="465"/>
      <c r="MQA1" s="465"/>
      <c r="MQB1" s="465"/>
      <c r="MQC1" s="465"/>
      <c r="MQD1" s="465"/>
      <c r="MQE1" s="465"/>
      <c r="MQF1" s="465"/>
      <c r="MQG1" s="465"/>
      <c r="MQH1" s="465"/>
      <c r="MQI1" s="465"/>
      <c r="MQJ1" s="465"/>
      <c r="MQK1" s="465"/>
      <c r="MQL1" s="465"/>
      <c r="MQM1" s="465"/>
      <c r="MQN1" s="465"/>
      <c r="MQO1" s="465"/>
      <c r="MQP1" s="465"/>
      <c r="MQQ1" s="465"/>
      <c r="MQR1" s="465"/>
      <c r="MQS1" s="465"/>
      <c r="MQT1" s="465"/>
      <c r="MQU1" s="465"/>
      <c r="MQV1" s="465"/>
      <c r="MQW1" s="465"/>
      <c r="MQX1" s="465"/>
      <c r="MQY1" s="465"/>
      <c r="MQZ1" s="465"/>
      <c r="MRA1" s="465"/>
      <c r="MRB1" s="465"/>
      <c r="MRC1" s="465"/>
      <c r="MRD1" s="465"/>
      <c r="MRE1" s="465"/>
      <c r="MRF1" s="465"/>
      <c r="MRG1" s="465"/>
      <c r="MRH1" s="465"/>
      <c r="MRI1" s="465"/>
      <c r="MRJ1" s="465"/>
      <c r="MRK1" s="465"/>
      <c r="MRL1" s="465"/>
      <c r="MRM1" s="465"/>
      <c r="MRN1" s="465"/>
      <c r="MRO1" s="465"/>
      <c r="MRP1" s="465"/>
      <c r="MRQ1" s="465"/>
      <c r="MRR1" s="465"/>
      <c r="MRS1" s="465"/>
      <c r="MRT1" s="465"/>
      <c r="MRU1" s="465"/>
      <c r="MRV1" s="465"/>
      <c r="MRW1" s="465"/>
      <c r="MRX1" s="465"/>
      <c r="MRY1" s="465"/>
      <c r="MRZ1" s="465"/>
      <c r="MSA1" s="465"/>
      <c r="MSB1" s="465"/>
      <c r="MSC1" s="465"/>
      <c r="MSD1" s="465"/>
      <c r="MSE1" s="465"/>
      <c r="MSF1" s="465"/>
      <c r="MSG1" s="465"/>
      <c r="MSH1" s="465"/>
      <c r="MSI1" s="465"/>
      <c r="MSJ1" s="465"/>
      <c r="MSK1" s="465"/>
      <c r="MSL1" s="465"/>
      <c r="MSM1" s="465"/>
      <c r="MSN1" s="465"/>
      <c r="MSO1" s="465"/>
      <c r="MSP1" s="465"/>
      <c r="MSQ1" s="465"/>
      <c r="MSR1" s="465"/>
      <c r="MSS1" s="465"/>
      <c r="MST1" s="465"/>
      <c r="MSU1" s="465"/>
      <c r="MSV1" s="465"/>
      <c r="MSW1" s="465"/>
      <c r="MSX1" s="465"/>
      <c r="MSY1" s="465"/>
      <c r="MSZ1" s="465"/>
      <c r="MTA1" s="465"/>
      <c r="MTB1" s="465"/>
      <c r="MTC1" s="465"/>
      <c r="MTD1" s="465"/>
      <c r="MTE1" s="465"/>
      <c r="MTF1" s="465"/>
      <c r="MTG1" s="465"/>
      <c r="MTH1" s="465"/>
      <c r="MTI1" s="465"/>
      <c r="MTJ1" s="465"/>
      <c r="MTK1" s="465"/>
      <c r="MTL1" s="465"/>
      <c r="MTM1" s="465"/>
      <c r="MTN1" s="465"/>
      <c r="MTO1" s="465"/>
      <c r="MTP1" s="465"/>
      <c r="MTQ1" s="465"/>
      <c r="MTR1" s="465"/>
      <c r="MTS1" s="465"/>
      <c r="MTT1" s="465"/>
      <c r="MTU1" s="465"/>
      <c r="MTV1" s="465"/>
      <c r="MTW1" s="465"/>
      <c r="MTX1" s="465"/>
      <c r="MTY1" s="465"/>
      <c r="MTZ1" s="465"/>
      <c r="MUA1" s="465"/>
      <c r="MUB1" s="465"/>
      <c r="MUC1" s="465"/>
      <c r="MUD1" s="465"/>
      <c r="MUE1" s="465"/>
      <c r="MUF1" s="465"/>
      <c r="MUG1" s="465"/>
      <c r="MUH1" s="465"/>
      <c r="MUI1" s="465"/>
      <c r="MUJ1" s="465"/>
      <c r="MUK1" s="465"/>
      <c r="MUL1" s="465"/>
      <c r="MUM1" s="465"/>
      <c r="MUN1" s="465"/>
      <c r="MUO1" s="465"/>
      <c r="MUP1" s="465"/>
      <c r="MUQ1" s="465"/>
      <c r="MUR1" s="465"/>
      <c r="MUS1" s="465"/>
      <c r="MUT1" s="465"/>
      <c r="MUU1" s="465"/>
      <c r="MUV1" s="465"/>
      <c r="MUW1" s="465"/>
      <c r="MUX1" s="465"/>
      <c r="MUY1" s="465"/>
      <c r="MUZ1" s="465"/>
      <c r="MVA1" s="465"/>
      <c r="MVB1" s="465"/>
      <c r="MVC1" s="465"/>
      <c r="MVD1" s="465"/>
      <c r="MVE1" s="465"/>
      <c r="MVF1" s="465"/>
      <c r="MVG1" s="465"/>
      <c r="MVH1" s="465"/>
      <c r="MVI1" s="465"/>
      <c r="MVJ1" s="465"/>
      <c r="MVK1" s="465"/>
      <c r="MVL1" s="465"/>
      <c r="MVM1" s="465"/>
      <c r="MVN1" s="465"/>
      <c r="MVO1" s="465"/>
      <c r="MVP1" s="465"/>
      <c r="MVQ1" s="465"/>
      <c r="MVR1" s="465"/>
      <c r="MVS1" s="465"/>
      <c r="MVT1" s="465"/>
      <c r="MVU1" s="465"/>
      <c r="MVV1" s="465"/>
      <c r="MVW1" s="465"/>
      <c r="MVX1" s="465"/>
      <c r="MVY1" s="465"/>
      <c r="MVZ1" s="465"/>
      <c r="MWA1" s="465"/>
      <c r="MWB1" s="465"/>
      <c r="MWC1" s="465"/>
      <c r="MWD1" s="465"/>
      <c r="MWE1" s="465"/>
      <c r="MWF1" s="465"/>
      <c r="MWG1" s="465"/>
      <c r="MWH1" s="465"/>
      <c r="MWI1" s="465"/>
      <c r="MWJ1" s="465"/>
      <c r="MWK1" s="465"/>
      <c r="MWL1" s="465"/>
      <c r="MWM1" s="465"/>
      <c r="MWN1" s="465"/>
      <c r="MWO1" s="465"/>
      <c r="MWP1" s="465"/>
      <c r="MWQ1" s="465"/>
      <c r="MWR1" s="465"/>
      <c r="MWS1" s="465"/>
      <c r="MWT1" s="465"/>
      <c r="MWU1" s="465"/>
      <c r="MWV1" s="465"/>
      <c r="MWW1" s="465"/>
      <c r="MWX1" s="465"/>
      <c r="MWY1" s="465"/>
      <c r="MWZ1" s="465"/>
      <c r="MXA1" s="465"/>
      <c r="MXB1" s="465"/>
      <c r="MXC1" s="465"/>
      <c r="MXD1" s="465"/>
      <c r="MXE1" s="465"/>
      <c r="MXF1" s="465"/>
      <c r="MXG1" s="465"/>
      <c r="MXH1" s="465"/>
      <c r="MXI1" s="465"/>
      <c r="MXJ1" s="465"/>
      <c r="MXK1" s="465"/>
      <c r="MXL1" s="465"/>
      <c r="MXM1" s="465"/>
      <c r="MXN1" s="465"/>
      <c r="MXO1" s="465"/>
      <c r="MXP1" s="465"/>
      <c r="MXQ1" s="465"/>
      <c r="MXR1" s="465"/>
      <c r="MXS1" s="465"/>
      <c r="MXT1" s="465"/>
      <c r="MXU1" s="465"/>
      <c r="MXV1" s="465"/>
      <c r="MXW1" s="465"/>
      <c r="MXX1" s="465"/>
      <c r="MXY1" s="465"/>
      <c r="MXZ1" s="465"/>
      <c r="MYA1" s="465"/>
      <c r="MYB1" s="465"/>
      <c r="MYC1" s="465"/>
      <c r="MYD1" s="465"/>
      <c r="MYE1" s="465"/>
      <c r="MYF1" s="465"/>
      <c r="MYG1" s="465"/>
      <c r="MYH1" s="465"/>
      <c r="MYI1" s="465"/>
      <c r="MYJ1" s="465"/>
      <c r="MYK1" s="465"/>
      <c r="MYL1" s="465"/>
      <c r="MYM1" s="465"/>
      <c r="MYN1" s="465"/>
      <c r="MYO1" s="465"/>
      <c r="MYP1" s="465"/>
      <c r="MYQ1" s="465"/>
      <c r="MYR1" s="465"/>
      <c r="MYS1" s="465"/>
      <c r="MYT1" s="465"/>
      <c r="MYU1" s="465"/>
      <c r="MYV1" s="465"/>
      <c r="MYW1" s="465"/>
      <c r="MYX1" s="465"/>
      <c r="MYY1" s="465"/>
      <c r="MYZ1" s="465"/>
      <c r="MZA1" s="465"/>
      <c r="MZB1" s="465"/>
      <c r="MZC1" s="465"/>
      <c r="MZD1" s="465"/>
      <c r="MZE1" s="465"/>
      <c r="MZF1" s="465"/>
      <c r="MZG1" s="465"/>
      <c r="MZH1" s="465"/>
      <c r="MZI1" s="465"/>
      <c r="MZJ1" s="465"/>
      <c r="MZK1" s="465"/>
      <c r="MZL1" s="465"/>
      <c r="MZM1" s="465"/>
      <c r="MZN1" s="465"/>
      <c r="MZO1" s="465"/>
      <c r="MZP1" s="465"/>
      <c r="MZQ1" s="465"/>
      <c r="MZR1" s="465"/>
      <c r="MZS1" s="465"/>
      <c r="MZT1" s="465"/>
      <c r="MZU1" s="465"/>
      <c r="MZV1" s="465"/>
      <c r="MZW1" s="465"/>
      <c r="MZX1" s="465"/>
      <c r="MZY1" s="465"/>
      <c r="MZZ1" s="465"/>
      <c r="NAA1" s="465"/>
      <c r="NAB1" s="465"/>
      <c r="NAC1" s="465"/>
      <c r="NAD1" s="465"/>
      <c r="NAE1" s="465"/>
      <c r="NAF1" s="465"/>
      <c r="NAG1" s="465"/>
      <c r="NAH1" s="465"/>
      <c r="NAI1" s="465"/>
      <c r="NAJ1" s="465"/>
      <c r="NAK1" s="465"/>
      <c r="NAL1" s="465"/>
      <c r="NAM1" s="465"/>
      <c r="NAN1" s="465"/>
      <c r="NAO1" s="465"/>
      <c r="NAP1" s="465"/>
      <c r="NAQ1" s="465"/>
      <c r="NAR1" s="465"/>
      <c r="NAS1" s="465"/>
      <c r="NAT1" s="465"/>
      <c r="NAU1" s="465"/>
      <c r="NAV1" s="465"/>
      <c r="NAW1" s="465"/>
      <c r="NAX1" s="465"/>
      <c r="NAY1" s="465"/>
      <c r="NAZ1" s="465"/>
      <c r="NBA1" s="465"/>
      <c r="NBB1" s="465"/>
      <c r="NBC1" s="465"/>
      <c r="NBD1" s="465"/>
      <c r="NBE1" s="465"/>
      <c r="NBF1" s="465"/>
      <c r="NBG1" s="465"/>
      <c r="NBH1" s="465"/>
      <c r="NBI1" s="465"/>
      <c r="NBJ1" s="465"/>
      <c r="NBK1" s="465"/>
      <c r="NBL1" s="465"/>
      <c r="NBM1" s="465"/>
      <c r="NBN1" s="465"/>
      <c r="NBO1" s="465"/>
      <c r="NBP1" s="465"/>
      <c r="NBQ1" s="465"/>
      <c r="NBR1" s="465"/>
      <c r="NBS1" s="465"/>
      <c r="NBT1" s="465"/>
      <c r="NBU1" s="465"/>
      <c r="NBV1" s="465"/>
      <c r="NBW1" s="465"/>
      <c r="NBX1" s="465"/>
      <c r="NBY1" s="465"/>
      <c r="NBZ1" s="465"/>
      <c r="NCA1" s="465"/>
      <c r="NCB1" s="465"/>
      <c r="NCC1" s="465"/>
      <c r="NCD1" s="465"/>
      <c r="NCE1" s="465"/>
      <c r="NCF1" s="465"/>
      <c r="NCG1" s="465"/>
      <c r="NCH1" s="465"/>
      <c r="NCI1" s="465"/>
      <c r="NCJ1" s="465"/>
      <c r="NCK1" s="465"/>
      <c r="NCL1" s="465"/>
      <c r="NCM1" s="465"/>
      <c r="NCN1" s="465"/>
      <c r="NCO1" s="465"/>
      <c r="NCP1" s="465"/>
      <c r="NCQ1" s="465"/>
      <c r="NCR1" s="465"/>
      <c r="NCS1" s="465"/>
      <c r="NCT1" s="465"/>
      <c r="NCU1" s="465"/>
      <c r="NCV1" s="465"/>
      <c r="NCW1" s="465"/>
      <c r="NCX1" s="465"/>
      <c r="NCY1" s="465"/>
      <c r="NCZ1" s="465"/>
      <c r="NDA1" s="465"/>
      <c r="NDB1" s="465"/>
      <c r="NDC1" s="465"/>
      <c r="NDD1" s="465"/>
      <c r="NDE1" s="465"/>
      <c r="NDF1" s="465"/>
      <c r="NDG1" s="465"/>
      <c r="NDH1" s="465"/>
      <c r="NDI1" s="465"/>
      <c r="NDJ1" s="465"/>
      <c r="NDK1" s="465"/>
      <c r="NDL1" s="465"/>
      <c r="NDM1" s="465"/>
      <c r="NDN1" s="465"/>
      <c r="NDO1" s="465"/>
      <c r="NDP1" s="465"/>
      <c r="NDQ1" s="465"/>
      <c r="NDR1" s="465"/>
      <c r="NDS1" s="465"/>
      <c r="NDT1" s="465"/>
      <c r="NDU1" s="465"/>
      <c r="NDV1" s="465"/>
      <c r="NDW1" s="465"/>
      <c r="NDX1" s="465"/>
      <c r="NDY1" s="465"/>
      <c r="NDZ1" s="465"/>
      <c r="NEA1" s="465"/>
      <c r="NEB1" s="465"/>
      <c r="NEC1" s="465"/>
      <c r="NED1" s="465"/>
      <c r="NEE1" s="465"/>
      <c r="NEF1" s="465"/>
      <c r="NEG1" s="465"/>
      <c r="NEH1" s="465"/>
      <c r="NEI1" s="465"/>
      <c r="NEJ1" s="465"/>
      <c r="NEK1" s="465"/>
      <c r="NEL1" s="465"/>
      <c r="NEM1" s="465"/>
      <c r="NEN1" s="465"/>
      <c r="NEO1" s="465"/>
      <c r="NEP1" s="465"/>
      <c r="NEQ1" s="465"/>
      <c r="NER1" s="465"/>
      <c r="NES1" s="465"/>
      <c r="NET1" s="465"/>
      <c r="NEU1" s="465"/>
      <c r="NEV1" s="465"/>
      <c r="NEW1" s="465"/>
      <c r="NEX1" s="465"/>
      <c r="NEY1" s="465"/>
      <c r="NEZ1" s="465"/>
      <c r="NFA1" s="465"/>
      <c r="NFB1" s="465"/>
      <c r="NFC1" s="465"/>
      <c r="NFD1" s="465"/>
      <c r="NFE1" s="465"/>
      <c r="NFF1" s="465"/>
      <c r="NFG1" s="465"/>
      <c r="NFH1" s="465"/>
      <c r="NFI1" s="465"/>
      <c r="NFJ1" s="465"/>
      <c r="NFK1" s="465"/>
      <c r="NFL1" s="465"/>
      <c r="NFM1" s="465"/>
      <c r="NFN1" s="465"/>
      <c r="NFO1" s="465"/>
      <c r="NFP1" s="465"/>
      <c r="NFQ1" s="465"/>
      <c r="NFR1" s="465"/>
      <c r="NFS1" s="465"/>
      <c r="NFT1" s="465"/>
      <c r="NFU1" s="465"/>
      <c r="NFV1" s="465"/>
      <c r="NFW1" s="465"/>
      <c r="NFX1" s="465"/>
      <c r="NFY1" s="465"/>
      <c r="NFZ1" s="465"/>
      <c r="NGA1" s="465"/>
      <c r="NGB1" s="465"/>
      <c r="NGC1" s="465"/>
      <c r="NGD1" s="465"/>
      <c r="NGE1" s="465"/>
      <c r="NGF1" s="465"/>
      <c r="NGG1" s="465"/>
      <c r="NGH1" s="465"/>
      <c r="NGI1" s="465"/>
      <c r="NGJ1" s="465"/>
      <c r="NGK1" s="465"/>
      <c r="NGL1" s="465"/>
      <c r="NGM1" s="465"/>
      <c r="NGN1" s="465"/>
      <c r="NGO1" s="465"/>
      <c r="NGP1" s="465"/>
      <c r="NGQ1" s="465"/>
      <c r="NGR1" s="465"/>
      <c r="NGS1" s="465"/>
      <c r="NGT1" s="465"/>
      <c r="NGU1" s="465"/>
      <c r="NGV1" s="465"/>
      <c r="NGW1" s="465"/>
      <c r="NGX1" s="465"/>
      <c r="NGY1" s="465"/>
      <c r="NGZ1" s="465"/>
      <c r="NHA1" s="465"/>
      <c r="NHB1" s="465"/>
      <c r="NHC1" s="465"/>
      <c r="NHD1" s="465"/>
      <c r="NHE1" s="465"/>
      <c r="NHF1" s="465"/>
      <c r="NHG1" s="465"/>
      <c r="NHH1" s="465"/>
      <c r="NHI1" s="465"/>
      <c r="NHJ1" s="465"/>
      <c r="NHK1" s="465"/>
      <c r="NHL1" s="465"/>
      <c r="NHM1" s="465"/>
      <c r="NHN1" s="465"/>
      <c r="NHO1" s="465"/>
      <c r="NHP1" s="465"/>
      <c r="NHQ1" s="465"/>
      <c r="NHR1" s="465"/>
      <c r="NHS1" s="465"/>
      <c r="NHT1" s="465"/>
      <c r="NHU1" s="465"/>
      <c r="NHV1" s="465"/>
      <c r="NHW1" s="465"/>
      <c r="NHX1" s="465"/>
      <c r="NHY1" s="465"/>
      <c r="NHZ1" s="465"/>
      <c r="NIA1" s="465"/>
      <c r="NIB1" s="465"/>
      <c r="NIC1" s="465"/>
      <c r="NID1" s="465"/>
      <c r="NIE1" s="465"/>
      <c r="NIF1" s="465"/>
      <c r="NIG1" s="465"/>
      <c r="NIH1" s="465"/>
      <c r="NII1" s="465"/>
      <c r="NIJ1" s="465"/>
      <c r="NIK1" s="465"/>
      <c r="NIL1" s="465"/>
      <c r="NIM1" s="465"/>
      <c r="NIN1" s="465"/>
      <c r="NIO1" s="465"/>
      <c r="NIP1" s="465"/>
      <c r="NIQ1" s="465"/>
      <c r="NIR1" s="465"/>
      <c r="NIS1" s="465"/>
      <c r="NIT1" s="465"/>
      <c r="NIU1" s="465"/>
      <c r="NIV1" s="465"/>
      <c r="NIW1" s="465"/>
      <c r="NIX1" s="465"/>
      <c r="NIY1" s="465"/>
      <c r="NIZ1" s="465"/>
      <c r="NJA1" s="465"/>
      <c r="NJB1" s="465"/>
      <c r="NJC1" s="465"/>
      <c r="NJD1" s="465"/>
      <c r="NJE1" s="465"/>
      <c r="NJF1" s="465"/>
      <c r="NJG1" s="465"/>
      <c r="NJH1" s="465"/>
      <c r="NJI1" s="465"/>
      <c r="NJJ1" s="465"/>
      <c r="NJK1" s="465"/>
      <c r="NJL1" s="465"/>
      <c r="NJM1" s="465"/>
      <c r="NJN1" s="465"/>
      <c r="NJO1" s="465"/>
      <c r="NJP1" s="465"/>
      <c r="NJQ1" s="465"/>
      <c r="NJR1" s="465"/>
      <c r="NJS1" s="465"/>
      <c r="NJT1" s="465"/>
      <c r="NJU1" s="465"/>
      <c r="NJV1" s="465"/>
      <c r="NJW1" s="465"/>
      <c r="NJX1" s="465"/>
      <c r="NJY1" s="465"/>
      <c r="NJZ1" s="465"/>
      <c r="NKA1" s="465"/>
      <c r="NKB1" s="465"/>
      <c r="NKC1" s="465"/>
      <c r="NKD1" s="465"/>
      <c r="NKE1" s="465"/>
      <c r="NKF1" s="465"/>
      <c r="NKG1" s="465"/>
      <c r="NKH1" s="465"/>
      <c r="NKI1" s="465"/>
      <c r="NKJ1" s="465"/>
      <c r="NKK1" s="465"/>
      <c r="NKL1" s="465"/>
      <c r="NKM1" s="465"/>
      <c r="NKN1" s="465"/>
      <c r="NKO1" s="465"/>
      <c r="NKP1" s="465"/>
      <c r="NKQ1" s="465"/>
      <c r="NKR1" s="465"/>
      <c r="NKS1" s="465"/>
      <c r="NKT1" s="465"/>
      <c r="NKU1" s="465"/>
      <c r="NKV1" s="465"/>
      <c r="NKW1" s="465"/>
      <c r="NKX1" s="465"/>
      <c r="NKY1" s="465"/>
      <c r="NKZ1" s="465"/>
      <c r="NLA1" s="465"/>
      <c r="NLB1" s="465"/>
      <c r="NLC1" s="465"/>
      <c r="NLD1" s="465"/>
      <c r="NLE1" s="465"/>
      <c r="NLF1" s="465"/>
      <c r="NLG1" s="465"/>
      <c r="NLH1" s="465"/>
      <c r="NLI1" s="465"/>
      <c r="NLJ1" s="465"/>
      <c r="NLK1" s="465"/>
      <c r="NLL1" s="465"/>
      <c r="NLM1" s="465"/>
      <c r="NLN1" s="465"/>
      <c r="NLO1" s="465"/>
      <c r="NLP1" s="465"/>
      <c r="NLQ1" s="465"/>
      <c r="NLR1" s="465"/>
      <c r="NLS1" s="465"/>
      <c r="NLT1" s="465"/>
      <c r="NLU1" s="465"/>
      <c r="NLV1" s="465"/>
      <c r="NLW1" s="465"/>
      <c r="NLX1" s="465"/>
      <c r="NLY1" s="465"/>
      <c r="NLZ1" s="465"/>
      <c r="NMA1" s="465"/>
      <c r="NMB1" s="465"/>
      <c r="NMC1" s="465"/>
      <c r="NMD1" s="465"/>
      <c r="NME1" s="465"/>
      <c r="NMF1" s="465"/>
      <c r="NMG1" s="465"/>
      <c r="NMH1" s="465"/>
      <c r="NMI1" s="465"/>
      <c r="NMJ1" s="465"/>
      <c r="NMK1" s="465"/>
      <c r="NML1" s="465"/>
      <c r="NMM1" s="465"/>
      <c r="NMN1" s="465"/>
      <c r="NMO1" s="465"/>
      <c r="NMP1" s="465"/>
      <c r="NMQ1" s="465"/>
      <c r="NMR1" s="465"/>
      <c r="NMS1" s="465"/>
      <c r="NMT1" s="465"/>
      <c r="NMU1" s="465"/>
      <c r="NMV1" s="465"/>
      <c r="NMW1" s="465"/>
      <c r="NMX1" s="465"/>
      <c r="NMY1" s="465"/>
      <c r="NMZ1" s="465"/>
      <c r="NNA1" s="465"/>
      <c r="NNB1" s="465"/>
      <c r="NNC1" s="465"/>
      <c r="NND1" s="465"/>
      <c r="NNE1" s="465"/>
      <c r="NNF1" s="465"/>
      <c r="NNG1" s="465"/>
      <c r="NNH1" s="465"/>
      <c r="NNI1" s="465"/>
      <c r="NNJ1" s="465"/>
      <c r="NNK1" s="465"/>
      <c r="NNL1" s="465"/>
      <c r="NNM1" s="465"/>
      <c r="NNN1" s="465"/>
      <c r="NNO1" s="465"/>
      <c r="NNP1" s="465"/>
      <c r="NNQ1" s="465"/>
      <c r="NNR1" s="465"/>
      <c r="NNS1" s="465"/>
      <c r="NNT1" s="465"/>
      <c r="NNU1" s="465"/>
      <c r="NNV1" s="465"/>
      <c r="NNW1" s="465"/>
      <c r="NNX1" s="465"/>
      <c r="NNY1" s="465"/>
      <c r="NNZ1" s="465"/>
      <c r="NOA1" s="465"/>
      <c r="NOB1" s="465"/>
      <c r="NOC1" s="465"/>
      <c r="NOD1" s="465"/>
      <c r="NOE1" s="465"/>
      <c r="NOF1" s="465"/>
      <c r="NOG1" s="465"/>
      <c r="NOH1" s="465"/>
      <c r="NOI1" s="465"/>
      <c r="NOJ1" s="465"/>
      <c r="NOK1" s="465"/>
      <c r="NOL1" s="465"/>
      <c r="NOM1" s="465"/>
      <c r="NON1" s="465"/>
      <c r="NOO1" s="465"/>
      <c r="NOP1" s="465"/>
      <c r="NOQ1" s="465"/>
      <c r="NOR1" s="465"/>
      <c r="NOS1" s="465"/>
      <c r="NOT1" s="465"/>
      <c r="NOU1" s="465"/>
      <c r="NOV1" s="465"/>
      <c r="NOW1" s="465"/>
      <c r="NOX1" s="465"/>
      <c r="NOY1" s="465"/>
      <c r="NOZ1" s="465"/>
      <c r="NPA1" s="465"/>
      <c r="NPB1" s="465"/>
      <c r="NPC1" s="465"/>
      <c r="NPD1" s="465"/>
      <c r="NPE1" s="465"/>
      <c r="NPF1" s="465"/>
      <c r="NPG1" s="465"/>
      <c r="NPH1" s="465"/>
      <c r="NPI1" s="465"/>
      <c r="NPJ1" s="465"/>
      <c r="NPK1" s="465"/>
      <c r="NPL1" s="465"/>
      <c r="NPM1" s="465"/>
      <c r="NPN1" s="465"/>
      <c r="NPO1" s="465"/>
      <c r="NPP1" s="465"/>
      <c r="NPQ1" s="465"/>
      <c r="NPR1" s="465"/>
      <c r="NPS1" s="465"/>
      <c r="NPT1" s="465"/>
      <c r="NPU1" s="465"/>
      <c r="NPV1" s="465"/>
      <c r="NPW1" s="465"/>
      <c r="NPX1" s="465"/>
      <c r="NPY1" s="465"/>
      <c r="NPZ1" s="465"/>
      <c r="NQA1" s="465"/>
      <c r="NQB1" s="465"/>
      <c r="NQC1" s="465"/>
      <c r="NQD1" s="465"/>
      <c r="NQE1" s="465"/>
      <c r="NQF1" s="465"/>
      <c r="NQG1" s="465"/>
      <c r="NQH1" s="465"/>
      <c r="NQI1" s="465"/>
      <c r="NQJ1" s="465"/>
      <c r="NQK1" s="465"/>
      <c r="NQL1" s="465"/>
      <c r="NQM1" s="465"/>
      <c r="NQN1" s="465"/>
      <c r="NQO1" s="465"/>
      <c r="NQP1" s="465"/>
      <c r="NQQ1" s="465"/>
      <c r="NQR1" s="465"/>
      <c r="NQS1" s="465"/>
      <c r="NQT1" s="465"/>
      <c r="NQU1" s="465"/>
      <c r="NQV1" s="465"/>
      <c r="NQW1" s="465"/>
      <c r="NQX1" s="465"/>
      <c r="NQY1" s="465"/>
      <c r="NQZ1" s="465"/>
      <c r="NRA1" s="465"/>
      <c r="NRB1" s="465"/>
      <c r="NRC1" s="465"/>
      <c r="NRD1" s="465"/>
      <c r="NRE1" s="465"/>
      <c r="NRF1" s="465"/>
      <c r="NRG1" s="465"/>
      <c r="NRH1" s="465"/>
      <c r="NRI1" s="465"/>
      <c r="NRJ1" s="465"/>
      <c r="NRK1" s="465"/>
      <c r="NRL1" s="465"/>
      <c r="NRM1" s="465"/>
      <c r="NRN1" s="465"/>
      <c r="NRO1" s="465"/>
      <c r="NRP1" s="465"/>
      <c r="NRQ1" s="465"/>
      <c r="NRR1" s="465"/>
      <c r="NRS1" s="465"/>
      <c r="NRT1" s="465"/>
      <c r="NRU1" s="465"/>
      <c r="NRV1" s="465"/>
      <c r="NRW1" s="465"/>
      <c r="NRX1" s="465"/>
      <c r="NRY1" s="465"/>
      <c r="NRZ1" s="465"/>
      <c r="NSA1" s="465"/>
      <c r="NSB1" s="465"/>
      <c r="NSC1" s="465"/>
      <c r="NSD1" s="465"/>
      <c r="NSE1" s="465"/>
      <c r="NSF1" s="465"/>
      <c r="NSG1" s="465"/>
      <c r="NSH1" s="465"/>
      <c r="NSI1" s="465"/>
      <c r="NSJ1" s="465"/>
      <c r="NSK1" s="465"/>
      <c r="NSL1" s="465"/>
      <c r="NSM1" s="465"/>
      <c r="NSN1" s="465"/>
      <c r="NSO1" s="465"/>
      <c r="NSP1" s="465"/>
      <c r="NSQ1" s="465"/>
      <c r="NSR1" s="465"/>
      <c r="NSS1" s="465"/>
      <c r="NST1" s="465"/>
      <c r="NSU1" s="465"/>
      <c r="NSV1" s="465"/>
      <c r="NSW1" s="465"/>
      <c r="NSX1" s="465"/>
      <c r="NSY1" s="465"/>
      <c r="NSZ1" s="465"/>
      <c r="NTA1" s="465"/>
      <c r="NTB1" s="465"/>
      <c r="NTC1" s="465"/>
      <c r="NTD1" s="465"/>
      <c r="NTE1" s="465"/>
      <c r="NTF1" s="465"/>
      <c r="NTG1" s="465"/>
      <c r="NTH1" s="465"/>
      <c r="NTI1" s="465"/>
      <c r="NTJ1" s="465"/>
      <c r="NTK1" s="465"/>
      <c r="NTL1" s="465"/>
      <c r="NTM1" s="465"/>
      <c r="NTN1" s="465"/>
      <c r="NTO1" s="465"/>
      <c r="NTP1" s="465"/>
      <c r="NTQ1" s="465"/>
      <c r="NTR1" s="465"/>
      <c r="NTS1" s="465"/>
      <c r="NTT1" s="465"/>
      <c r="NTU1" s="465"/>
      <c r="NTV1" s="465"/>
      <c r="NTW1" s="465"/>
      <c r="NTX1" s="465"/>
      <c r="NTY1" s="465"/>
      <c r="NTZ1" s="465"/>
      <c r="NUA1" s="465"/>
      <c r="NUB1" s="465"/>
      <c r="NUC1" s="465"/>
      <c r="NUD1" s="465"/>
      <c r="NUE1" s="465"/>
      <c r="NUF1" s="465"/>
      <c r="NUG1" s="465"/>
      <c r="NUH1" s="465"/>
      <c r="NUI1" s="465"/>
      <c r="NUJ1" s="465"/>
      <c r="NUK1" s="465"/>
      <c r="NUL1" s="465"/>
      <c r="NUM1" s="465"/>
      <c r="NUN1" s="465"/>
      <c r="NUO1" s="465"/>
      <c r="NUP1" s="465"/>
      <c r="NUQ1" s="465"/>
      <c r="NUR1" s="465"/>
      <c r="NUS1" s="465"/>
      <c r="NUT1" s="465"/>
      <c r="NUU1" s="465"/>
      <c r="NUV1" s="465"/>
      <c r="NUW1" s="465"/>
      <c r="NUX1" s="465"/>
      <c r="NUY1" s="465"/>
      <c r="NUZ1" s="465"/>
      <c r="NVA1" s="465"/>
      <c r="NVB1" s="465"/>
      <c r="NVC1" s="465"/>
      <c r="NVD1" s="465"/>
      <c r="NVE1" s="465"/>
      <c r="NVF1" s="465"/>
      <c r="NVG1" s="465"/>
      <c r="NVH1" s="465"/>
      <c r="NVI1" s="465"/>
      <c r="NVJ1" s="465"/>
      <c r="NVK1" s="465"/>
      <c r="NVL1" s="465"/>
      <c r="NVM1" s="465"/>
      <c r="NVN1" s="465"/>
      <c r="NVO1" s="465"/>
      <c r="NVP1" s="465"/>
      <c r="NVQ1" s="465"/>
      <c r="NVR1" s="465"/>
      <c r="NVS1" s="465"/>
      <c r="NVT1" s="465"/>
      <c r="NVU1" s="465"/>
      <c r="NVV1" s="465"/>
      <c r="NVW1" s="465"/>
      <c r="NVX1" s="465"/>
      <c r="NVY1" s="465"/>
      <c r="NVZ1" s="465"/>
      <c r="NWA1" s="465"/>
      <c r="NWB1" s="465"/>
      <c r="NWC1" s="465"/>
      <c r="NWD1" s="465"/>
      <c r="NWE1" s="465"/>
      <c r="NWF1" s="465"/>
      <c r="NWG1" s="465"/>
      <c r="NWH1" s="465"/>
      <c r="NWI1" s="465"/>
      <c r="NWJ1" s="465"/>
      <c r="NWK1" s="465"/>
      <c r="NWL1" s="465"/>
      <c r="NWM1" s="465"/>
      <c r="NWN1" s="465"/>
      <c r="NWO1" s="465"/>
      <c r="NWP1" s="465"/>
      <c r="NWQ1" s="465"/>
      <c r="NWR1" s="465"/>
      <c r="NWS1" s="465"/>
      <c r="NWT1" s="465"/>
      <c r="NWU1" s="465"/>
      <c r="NWV1" s="465"/>
      <c r="NWW1" s="465"/>
      <c r="NWX1" s="465"/>
      <c r="NWY1" s="465"/>
      <c r="NWZ1" s="465"/>
      <c r="NXA1" s="465"/>
      <c r="NXB1" s="465"/>
      <c r="NXC1" s="465"/>
      <c r="NXD1" s="465"/>
      <c r="NXE1" s="465"/>
      <c r="NXF1" s="465"/>
      <c r="NXG1" s="465"/>
      <c r="NXH1" s="465"/>
      <c r="NXI1" s="465"/>
      <c r="NXJ1" s="465"/>
      <c r="NXK1" s="465"/>
      <c r="NXL1" s="465"/>
      <c r="NXM1" s="465"/>
      <c r="NXN1" s="465"/>
      <c r="NXO1" s="465"/>
      <c r="NXP1" s="465"/>
      <c r="NXQ1" s="465"/>
      <c r="NXR1" s="465"/>
      <c r="NXS1" s="465"/>
      <c r="NXT1" s="465"/>
      <c r="NXU1" s="465"/>
      <c r="NXV1" s="465"/>
      <c r="NXW1" s="465"/>
      <c r="NXX1" s="465"/>
      <c r="NXY1" s="465"/>
      <c r="NXZ1" s="465"/>
      <c r="NYA1" s="465"/>
      <c r="NYB1" s="465"/>
      <c r="NYC1" s="465"/>
      <c r="NYD1" s="465"/>
      <c r="NYE1" s="465"/>
      <c r="NYF1" s="465"/>
      <c r="NYG1" s="465"/>
      <c r="NYH1" s="465"/>
      <c r="NYI1" s="465"/>
      <c r="NYJ1" s="465"/>
      <c r="NYK1" s="465"/>
      <c r="NYL1" s="465"/>
      <c r="NYM1" s="465"/>
      <c r="NYN1" s="465"/>
      <c r="NYO1" s="465"/>
      <c r="NYP1" s="465"/>
      <c r="NYQ1" s="465"/>
      <c r="NYR1" s="465"/>
      <c r="NYS1" s="465"/>
      <c r="NYT1" s="465"/>
      <c r="NYU1" s="465"/>
      <c r="NYV1" s="465"/>
      <c r="NYW1" s="465"/>
      <c r="NYX1" s="465"/>
      <c r="NYY1" s="465"/>
      <c r="NYZ1" s="465"/>
      <c r="NZA1" s="465"/>
      <c r="NZB1" s="465"/>
      <c r="NZC1" s="465"/>
      <c r="NZD1" s="465"/>
      <c r="NZE1" s="465"/>
      <c r="NZF1" s="465"/>
      <c r="NZG1" s="465"/>
      <c r="NZH1" s="465"/>
      <c r="NZI1" s="465"/>
      <c r="NZJ1" s="465"/>
      <c r="NZK1" s="465"/>
      <c r="NZL1" s="465"/>
      <c r="NZM1" s="465"/>
      <c r="NZN1" s="465"/>
      <c r="NZO1" s="465"/>
      <c r="NZP1" s="465"/>
      <c r="NZQ1" s="465"/>
      <c r="NZR1" s="465"/>
      <c r="NZS1" s="465"/>
      <c r="NZT1" s="465"/>
      <c r="NZU1" s="465"/>
      <c r="NZV1" s="465"/>
      <c r="NZW1" s="465"/>
      <c r="NZX1" s="465"/>
      <c r="NZY1" s="465"/>
      <c r="NZZ1" s="465"/>
      <c r="OAA1" s="465"/>
      <c r="OAB1" s="465"/>
      <c r="OAC1" s="465"/>
      <c r="OAD1" s="465"/>
      <c r="OAE1" s="465"/>
      <c r="OAF1" s="465"/>
      <c r="OAG1" s="465"/>
      <c r="OAH1" s="465"/>
      <c r="OAI1" s="465"/>
      <c r="OAJ1" s="465"/>
      <c r="OAK1" s="465"/>
      <c r="OAL1" s="465"/>
      <c r="OAM1" s="465"/>
      <c r="OAN1" s="465"/>
      <c r="OAO1" s="465"/>
      <c r="OAP1" s="465"/>
      <c r="OAQ1" s="465"/>
      <c r="OAR1" s="465"/>
      <c r="OAS1" s="465"/>
      <c r="OAT1" s="465"/>
      <c r="OAU1" s="465"/>
      <c r="OAV1" s="465"/>
      <c r="OAW1" s="465"/>
      <c r="OAX1" s="465"/>
      <c r="OAY1" s="465"/>
      <c r="OAZ1" s="465"/>
      <c r="OBA1" s="465"/>
      <c r="OBB1" s="465"/>
      <c r="OBC1" s="465"/>
      <c r="OBD1" s="465"/>
      <c r="OBE1" s="465"/>
      <c r="OBF1" s="465"/>
      <c r="OBG1" s="465"/>
      <c r="OBH1" s="465"/>
      <c r="OBI1" s="465"/>
      <c r="OBJ1" s="465"/>
      <c r="OBK1" s="465"/>
      <c r="OBL1" s="465"/>
      <c r="OBM1" s="465"/>
      <c r="OBN1" s="465"/>
      <c r="OBO1" s="465"/>
      <c r="OBP1" s="465"/>
      <c r="OBQ1" s="465"/>
      <c r="OBR1" s="465"/>
      <c r="OBS1" s="465"/>
      <c r="OBT1" s="465"/>
      <c r="OBU1" s="465"/>
      <c r="OBV1" s="465"/>
      <c r="OBW1" s="465"/>
      <c r="OBX1" s="465"/>
      <c r="OBY1" s="465"/>
      <c r="OBZ1" s="465"/>
      <c r="OCA1" s="465"/>
      <c r="OCB1" s="465"/>
      <c r="OCC1" s="465"/>
      <c r="OCD1" s="465"/>
      <c r="OCE1" s="465"/>
      <c r="OCF1" s="465"/>
      <c r="OCG1" s="465"/>
      <c r="OCH1" s="465"/>
      <c r="OCI1" s="465"/>
      <c r="OCJ1" s="465"/>
      <c r="OCK1" s="465"/>
      <c r="OCL1" s="465"/>
      <c r="OCM1" s="465"/>
      <c r="OCN1" s="465"/>
      <c r="OCO1" s="465"/>
      <c r="OCP1" s="465"/>
      <c r="OCQ1" s="465"/>
      <c r="OCR1" s="465"/>
      <c r="OCS1" s="465"/>
      <c r="OCT1" s="465"/>
      <c r="OCU1" s="465"/>
      <c r="OCV1" s="465"/>
      <c r="OCW1" s="465"/>
      <c r="OCX1" s="465"/>
      <c r="OCY1" s="465"/>
      <c r="OCZ1" s="465"/>
      <c r="ODA1" s="465"/>
      <c r="ODB1" s="465"/>
      <c r="ODC1" s="465"/>
      <c r="ODD1" s="465"/>
      <c r="ODE1" s="465"/>
      <c r="ODF1" s="465"/>
      <c r="ODG1" s="465"/>
      <c r="ODH1" s="465"/>
      <c r="ODI1" s="465"/>
      <c r="ODJ1" s="465"/>
      <c r="ODK1" s="465"/>
      <c r="ODL1" s="465"/>
      <c r="ODM1" s="465"/>
      <c r="ODN1" s="465"/>
      <c r="ODO1" s="465"/>
      <c r="ODP1" s="465"/>
      <c r="ODQ1" s="465"/>
      <c r="ODR1" s="465"/>
      <c r="ODS1" s="465"/>
      <c r="ODT1" s="465"/>
      <c r="ODU1" s="465"/>
      <c r="ODV1" s="465"/>
      <c r="ODW1" s="465"/>
      <c r="ODX1" s="465"/>
      <c r="ODY1" s="465"/>
      <c r="ODZ1" s="465"/>
      <c r="OEA1" s="465"/>
      <c r="OEB1" s="465"/>
      <c r="OEC1" s="465"/>
      <c r="OED1" s="465"/>
      <c r="OEE1" s="465"/>
      <c r="OEF1" s="465"/>
      <c r="OEG1" s="465"/>
      <c r="OEH1" s="465"/>
      <c r="OEI1" s="465"/>
      <c r="OEJ1" s="465"/>
      <c r="OEK1" s="465"/>
      <c r="OEL1" s="465"/>
      <c r="OEM1" s="465"/>
      <c r="OEN1" s="465"/>
      <c r="OEO1" s="465"/>
      <c r="OEP1" s="465"/>
      <c r="OEQ1" s="465"/>
      <c r="OER1" s="465"/>
      <c r="OES1" s="465"/>
      <c r="OET1" s="465"/>
      <c r="OEU1" s="465"/>
      <c r="OEV1" s="465"/>
      <c r="OEW1" s="465"/>
      <c r="OEX1" s="465"/>
      <c r="OEY1" s="465"/>
      <c r="OEZ1" s="465"/>
      <c r="OFA1" s="465"/>
      <c r="OFB1" s="465"/>
      <c r="OFC1" s="465"/>
      <c r="OFD1" s="465"/>
      <c r="OFE1" s="465"/>
      <c r="OFF1" s="465"/>
      <c r="OFG1" s="465"/>
      <c r="OFH1" s="465"/>
      <c r="OFI1" s="465"/>
      <c r="OFJ1" s="465"/>
      <c r="OFK1" s="465"/>
      <c r="OFL1" s="465"/>
      <c r="OFM1" s="465"/>
      <c r="OFN1" s="465"/>
      <c r="OFO1" s="465"/>
      <c r="OFP1" s="465"/>
      <c r="OFQ1" s="465"/>
      <c r="OFR1" s="465"/>
      <c r="OFS1" s="465"/>
      <c r="OFT1" s="465"/>
      <c r="OFU1" s="465"/>
      <c r="OFV1" s="465"/>
      <c r="OFW1" s="465"/>
      <c r="OFX1" s="465"/>
      <c r="OFY1" s="465"/>
      <c r="OFZ1" s="465"/>
      <c r="OGA1" s="465"/>
      <c r="OGB1" s="465"/>
      <c r="OGC1" s="465"/>
      <c r="OGD1" s="465"/>
      <c r="OGE1" s="465"/>
      <c r="OGF1" s="465"/>
      <c r="OGG1" s="465"/>
      <c r="OGH1" s="465"/>
      <c r="OGI1" s="465"/>
      <c r="OGJ1" s="465"/>
      <c r="OGK1" s="465"/>
      <c r="OGL1" s="465"/>
      <c r="OGM1" s="465"/>
      <c r="OGN1" s="465"/>
      <c r="OGO1" s="465"/>
      <c r="OGP1" s="465"/>
      <c r="OGQ1" s="465"/>
      <c r="OGR1" s="465"/>
      <c r="OGS1" s="465"/>
      <c r="OGT1" s="465"/>
      <c r="OGU1" s="465"/>
      <c r="OGV1" s="465"/>
      <c r="OGW1" s="465"/>
      <c r="OGX1" s="465"/>
      <c r="OGY1" s="465"/>
      <c r="OGZ1" s="465"/>
      <c r="OHA1" s="465"/>
      <c r="OHB1" s="465"/>
      <c r="OHC1" s="465"/>
      <c r="OHD1" s="465"/>
      <c r="OHE1" s="465"/>
      <c r="OHF1" s="465"/>
      <c r="OHG1" s="465"/>
      <c r="OHH1" s="465"/>
      <c r="OHI1" s="465"/>
      <c r="OHJ1" s="465"/>
      <c r="OHK1" s="465"/>
      <c r="OHL1" s="465"/>
      <c r="OHM1" s="465"/>
      <c r="OHN1" s="465"/>
      <c r="OHO1" s="465"/>
      <c r="OHP1" s="465"/>
      <c r="OHQ1" s="465"/>
      <c r="OHR1" s="465"/>
      <c r="OHS1" s="465"/>
      <c r="OHT1" s="465"/>
      <c r="OHU1" s="465"/>
      <c r="OHV1" s="465"/>
      <c r="OHW1" s="465"/>
      <c r="OHX1" s="465"/>
      <c r="OHY1" s="465"/>
      <c r="OHZ1" s="465"/>
      <c r="OIA1" s="465"/>
      <c r="OIB1" s="465"/>
      <c r="OIC1" s="465"/>
      <c r="OID1" s="465"/>
      <c r="OIE1" s="465"/>
      <c r="OIF1" s="465"/>
      <c r="OIG1" s="465"/>
      <c r="OIH1" s="465"/>
      <c r="OII1" s="465"/>
      <c r="OIJ1" s="465"/>
      <c r="OIK1" s="465"/>
      <c r="OIL1" s="465"/>
      <c r="OIM1" s="465"/>
      <c r="OIN1" s="465"/>
      <c r="OIO1" s="465"/>
      <c r="OIP1" s="465"/>
      <c r="OIQ1" s="465"/>
      <c r="OIR1" s="465"/>
      <c r="OIS1" s="465"/>
      <c r="OIT1" s="465"/>
      <c r="OIU1" s="465"/>
      <c r="OIV1" s="465"/>
      <c r="OIW1" s="465"/>
      <c r="OIX1" s="465"/>
      <c r="OIY1" s="465"/>
      <c r="OIZ1" s="465"/>
      <c r="OJA1" s="465"/>
      <c r="OJB1" s="465"/>
      <c r="OJC1" s="465"/>
      <c r="OJD1" s="465"/>
      <c r="OJE1" s="465"/>
      <c r="OJF1" s="465"/>
      <c r="OJG1" s="465"/>
      <c r="OJH1" s="465"/>
      <c r="OJI1" s="465"/>
      <c r="OJJ1" s="465"/>
      <c r="OJK1" s="465"/>
      <c r="OJL1" s="465"/>
      <c r="OJM1" s="465"/>
      <c r="OJN1" s="465"/>
      <c r="OJO1" s="465"/>
      <c r="OJP1" s="465"/>
      <c r="OJQ1" s="465"/>
      <c r="OJR1" s="465"/>
      <c r="OJS1" s="465"/>
      <c r="OJT1" s="465"/>
      <c r="OJU1" s="465"/>
      <c r="OJV1" s="465"/>
      <c r="OJW1" s="465"/>
      <c r="OJX1" s="465"/>
      <c r="OJY1" s="465"/>
      <c r="OJZ1" s="465"/>
      <c r="OKA1" s="465"/>
      <c r="OKB1" s="465"/>
      <c r="OKC1" s="465"/>
      <c r="OKD1" s="465"/>
      <c r="OKE1" s="465"/>
      <c r="OKF1" s="465"/>
      <c r="OKG1" s="465"/>
      <c r="OKH1" s="465"/>
      <c r="OKI1" s="465"/>
      <c r="OKJ1" s="465"/>
      <c r="OKK1" s="465"/>
      <c r="OKL1" s="465"/>
      <c r="OKM1" s="465"/>
      <c r="OKN1" s="465"/>
      <c r="OKO1" s="465"/>
      <c r="OKP1" s="465"/>
      <c r="OKQ1" s="465"/>
      <c r="OKR1" s="465"/>
      <c r="OKS1" s="465"/>
      <c r="OKT1" s="465"/>
      <c r="OKU1" s="465"/>
      <c r="OKV1" s="465"/>
      <c r="OKW1" s="465"/>
      <c r="OKX1" s="465"/>
      <c r="OKY1" s="465"/>
      <c r="OKZ1" s="465"/>
      <c r="OLA1" s="465"/>
      <c r="OLB1" s="465"/>
      <c r="OLC1" s="465"/>
      <c r="OLD1" s="465"/>
      <c r="OLE1" s="465"/>
      <c r="OLF1" s="465"/>
      <c r="OLG1" s="465"/>
      <c r="OLH1" s="465"/>
      <c r="OLI1" s="465"/>
      <c r="OLJ1" s="465"/>
      <c r="OLK1" s="465"/>
      <c r="OLL1" s="465"/>
      <c r="OLM1" s="465"/>
      <c r="OLN1" s="465"/>
      <c r="OLO1" s="465"/>
      <c r="OLP1" s="465"/>
      <c r="OLQ1" s="465"/>
      <c r="OLR1" s="465"/>
      <c r="OLS1" s="465"/>
      <c r="OLT1" s="465"/>
      <c r="OLU1" s="465"/>
      <c r="OLV1" s="465"/>
      <c r="OLW1" s="465"/>
      <c r="OLX1" s="465"/>
      <c r="OLY1" s="465"/>
      <c r="OLZ1" s="465"/>
      <c r="OMA1" s="465"/>
      <c r="OMB1" s="465"/>
      <c r="OMC1" s="465"/>
      <c r="OMD1" s="465"/>
      <c r="OME1" s="465"/>
      <c r="OMF1" s="465"/>
      <c r="OMG1" s="465"/>
      <c r="OMH1" s="465"/>
      <c r="OMI1" s="465"/>
      <c r="OMJ1" s="465"/>
      <c r="OMK1" s="465"/>
      <c r="OML1" s="465"/>
      <c r="OMM1" s="465"/>
      <c r="OMN1" s="465"/>
      <c r="OMO1" s="465"/>
      <c r="OMP1" s="465"/>
      <c r="OMQ1" s="465"/>
      <c r="OMR1" s="465"/>
      <c r="OMS1" s="465"/>
      <c r="OMT1" s="465"/>
      <c r="OMU1" s="465"/>
      <c r="OMV1" s="465"/>
      <c r="OMW1" s="465"/>
      <c r="OMX1" s="465"/>
      <c r="OMY1" s="465"/>
      <c r="OMZ1" s="465"/>
      <c r="ONA1" s="465"/>
      <c r="ONB1" s="465"/>
      <c r="ONC1" s="465"/>
      <c r="OND1" s="465"/>
      <c r="ONE1" s="465"/>
      <c r="ONF1" s="465"/>
      <c r="ONG1" s="465"/>
      <c r="ONH1" s="465"/>
      <c r="ONI1" s="465"/>
      <c r="ONJ1" s="465"/>
      <c r="ONK1" s="465"/>
      <c r="ONL1" s="465"/>
      <c r="ONM1" s="465"/>
      <c r="ONN1" s="465"/>
      <c r="ONO1" s="465"/>
      <c r="ONP1" s="465"/>
      <c r="ONQ1" s="465"/>
      <c r="ONR1" s="465"/>
      <c r="ONS1" s="465"/>
      <c r="ONT1" s="465"/>
      <c r="ONU1" s="465"/>
      <c r="ONV1" s="465"/>
      <c r="ONW1" s="465"/>
      <c r="ONX1" s="465"/>
      <c r="ONY1" s="465"/>
      <c r="ONZ1" s="465"/>
      <c r="OOA1" s="465"/>
      <c r="OOB1" s="465"/>
      <c r="OOC1" s="465"/>
      <c r="OOD1" s="465"/>
      <c r="OOE1" s="465"/>
      <c r="OOF1" s="465"/>
      <c r="OOG1" s="465"/>
      <c r="OOH1" s="465"/>
      <c r="OOI1" s="465"/>
      <c r="OOJ1" s="465"/>
      <c r="OOK1" s="465"/>
      <c r="OOL1" s="465"/>
      <c r="OOM1" s="465"/>
      <c r="OON1" s="465"/>
      <c r="OOO1" s="465"/>
      <c r="OOP1" s="465"/>
      <c r="OOQ1" s="465"/>
      <c r="OOR1" s="465"/>
      <c r="OOS1" s="465"/>
      <c r="OOT1" s="465"/>
      <c r="OOU1" s="465"/>
      <c r="OOV1" s="465"/>
      <c r="OOW1" s="465"/>
      <c r="OOX1" s="465"/>
      <c r="OOY1" s="465"/>
      <c r="OOZ1" s="465"/>
      <c r="OPA1" s="465"/>
      <c r="OPB1" s="465"/>
      <c r="OPC1" s="465"/>
      <c r="OPD1" s="465"/>
      <c r="OPE1" s="465"/>
      <c r="OPF1" s="465"/>
      <c r="OPG1" s="465"/>
      <c r="OPH1" s="465"/>
      <c r="OPI1" s="465"/>
      <c r="OPJ1" s="465"/>
      <c r="OPK1" s="465"/>
      <c r="OPL1" s="465"/>
      <c r="OPM1" s="465"/>
      <c r="OPN1" s="465"/>
      <c r="OPO1" s="465"/>
      <c r="OPP1" s="465"/>
      <c r="OPQ1" s="465"/>
      <c r="OPR1" s="465"/>
      <c r="OPS1" s="465"/>
      <c r="OPT1" s="465"/>
      <c r="OPU1" s="465"/>
      <c r="OPV1" s="465"/>
      <c r="OPW1" s="465"/>
      <c r="OPX1" s="465"/>
      <c r="OPY1" s="465"/>
      <c r="OPZ1" s="465"/>
      <c r="OQA1" s="465"/>
      <c r="OQB1" s="465"/>
      <c r="OQC1" s="465"/>
      <c r="OQD1" s="465"/>
      <c r="OQE1" s="465"/>
      <c r="OQF1" s="465"/>
      <c r="OQG1" s="465"/>
      <c r="OQH1" s="465"/>
      <c r="OQI1" s="465"/>
      <c r="OQJ1" s="465"/>
      <c r="OQK1" s="465"/>
      <c r="OQL1" s="465"/>
      <c r="OQM1" s="465"/>
      <c r="OQN1" s="465"/>
      <c r="OQO1" s="465"/>
      <c r="OQP1" s="465"/>
      <c r="OQQ1" s="465"/>
      <c r="OQR1" s="465"/>
      <c r="OQS1" s="465"/>
      <c r="OQT1" s="465"/>
      <c r="OQU1" s="465"/>
      <c r="OQV1" s="465"/>
      <c r="OQW1" s="465"/>
      <c r="OQX1" s="465"/>
      <c r="OQY1" s="465"/>
      <c r="OQZ1" s="465"/>
      <c r="ORA1" s="465"/>
      <c r="ORB1" s="465"/>
      <c r="ORC1" s="465"/>
      <c r="ORD1" s="465"/>
      <c r="ORE1" s="465"/>
      <c r="ORF1" s="465"/>
      <c r="ORG1" s="465"/>
      <c r="ORH1" s="465"/>
      <c r="ORI1" s="465"/>
      <c r="ORJ1" s="465"/>
      <c r="ORK1" s="465"/>
      <c r="ORL1" s="465"/>
      <c r="ORM1" s="465"/>
      <c r="ORN1" s="465"/>
      <c r="ORO1" s="465"/>
      <c r="ORP1" s="465"/>
      <c r="ORQ1" s="465"/>
      <c r="ORR1" s="465"/>
      <c r="ORS1" s="465"/>
      <c r="ORT1" s="465"/>
      <c r="ORU1" s="465"/>
      <c r="ORV1" s="465"/>
      <c r="ORW1" s="465"/>
      <c r="ORX1" s="465"/>
      <c r="ORY1" s="465"/>
      <c r="ORZ1" s="465"/>
      <c r="OSA1" s="465"/>
      <c r="OSB1" s="465"/>
      <c r="OSC1" s="465"/>
      <c r="OSD1" s="465"/>
      <c r="OSE1" s="465"/>
      <c r="OSF1" s="465"/>
      <c r="OSG1" s="465"/>
      <c r="OSH1" s="465"/>
      <c r="OSI1" s="465"/>
      <c r="OSJ1" s="465"/>
      <c r="OSK1" s="465"/>
      <c r="OSL1" s="465"/>
      <c r="OSM1" s="465"/>
      <c r="OSN1" s="465"/>
      <c r="OSO1" s="465"/>
      <c r="OSP1" s="465"/>
      <c r="OSQ1" s="465"/>
      <c r="OSR1" s="465"/>
      <c r="OSS1" s="465"/>
      <c r="OST1" s="465"/>
      <c r="OSU1" s="465"/>
      <c r="OSV1" s="465"/>
      <c r="OSW1" s="465"/>
      <c r="OSX1" s="465"/>
      <c r="OSY1" s="465"/>
      <c r="OSZ1" s="465"/>
      <c r="OTA1" s="465"/>
      <c r="OTB1" s="465"/>
      <c r="OTC1" s="465"/>
      <c r="OTD1" s="465"/>
      <c r="OTE1" s="465"/>
      <c r="OTF1" s="465"/>
      <c r="OTG1" s="465"/>
      <c r="OTH1" s="465"/>
      <c r="OTI1" s="465"/>
      <c r="OTJ1" s="465"/>
      <c r="OTK1" s="465"/>
      <c r="OTL1" s="465"/>
      <c r="OTM1" s="465"/>
      <c r="OTN1" s="465"/>
      <c r="OTO1" s="465"/>
      <c r="OTP1" s="465"/>
      <c r="OTQ1" s="465"/>
      <c r="OTR1" s="465"/>
      <c r="OTS1" s="465"/>
      <c r="OTT1" s="465"/>
      <c r="OTU1" s="465"/>
      <c r="OTV1" s="465"/>
      <c r="OTW1" s="465"/>
      <c r="OTX1" s="465"/>
      <c r="OTY1" s="465"/>
      <c r="OTZ1" s="465"/>
      <c r="OUA1" s="465"/>
      <c r="OUB1" s="465"/>
      <c r="OUC1" s="465"/>
      <c r="OUD1" s="465"/>
      <c r="OUE1" s="465"/>
      <c r="OUF1" s="465"/>
      <c r="OUG1" s="465"/>
      <c r="OUH1" s="465"/>
      <c r="OUI1" s="465"/>
      <c r="OUJ1" s="465"/>
      <c r="OUK1" s="465"/>
      <c r="OUL1" s="465"/>
      <c r="OUM1" s="465"/>
      <c r="OUN1" s="465"/>
      <c r="OUO1" s="465"/>
      <c r="OUP1" s="465"/>
      <c r="OUQ1" s="465"/>
      <c r="OUR1" s="465"/>
      <c r="OUS1" s="465"/>
      <c r="OUT1" s="465"/>
      <c r="OUU1" s="465"/>
      <c r="OUV1" s="465"/>
      <c r="OUW1" s="465"/>
      <c r="OUX1" s="465"/>
      <c r="OUY1" s="465"/>
      <c r="OUZ1" s="465"/>
      <c r="OVA1" s="465"/>
      <c r="OVB1" s="465"/>
      <c r="OVC1" s="465"/>
      <c r="OVD1" s="465"/>
      <c r="OVE1" s="465"/>
      <c r="OVF1" s="465"/>
      <c r="OVG1" s="465"/>
      <c r="OVH1" s="465"/>
      <c r="OVI1" s="465"/>
      <c r="OVJ1" s="465"/>
      <c r="OVK1" s="465"/>
      <c r="OVL1" s="465"/>
      <c r="OVM1" s="465"/>
      <c r="OVN1" s="465"/>
      <c r="OVO1" s="465"/>
      <c r="OVP1" s="465"/>
      <c r="OVQ1" s="465"/>
      <c r="OVR1" s="465"/>
      <c r="OVS1" s="465"/>
      <c r="OVT1" s="465"/>
      <c r="OVU1" s="465"/>
      <c r="OVV1" s="465"/>
      <c r="OVW1" s="465"/>
      <c r="OVX1" s="465"/>
      <c r="OVY1" s="465"/>
      <c r="OVZ1" s="465"/>
      <c r="OWA1" s="465"/>
      <c r="OWB1" s="465"/>
      <c r="OWC1" s="465"/>
      <c r="OWD1" s="465"/>
      <c r="OWE1" s="465"/>
      <c r="OWF1" s="465"/>
      <c r="OWG1" s="465"/>
      <c r="OWH1" s="465"/>
      <c r="OWI1" s="465"/>
      <c r="OWJ1" s="465"/>
      <c r="OWK1" s="465"/>
      <c r="OWL1" s="465"/>
      <c r="OWM1" s="465"/>
      <c r="OWN1" s="465"/>
      <c r="OWO1" s="465"/>
      <c r="OWP1" s="465"/>
      <c r="OWQ1" s="465"/>
      <c r="OWR1" s="465"/>
      <c r="OWS1" s="465"/>
      <c r="OWT1" s="465"/>
      <c r="OWU1" s="465"/>
      <c r="OWV1" s="465"/>
      <c r="OWW1" s="465"/>
      <c r="OWX1" s="465"/>
      <c r="OWY1" s="465"/>
      <c r="OWZ1" s="465"/>
      <c r="OXA1" s="465"/>
      <c r="OXB1" s="465"/>
      <c r="OXC1" s="465"/>
      <c r="OXD1" s="465"/>
      <c r="OXE1" s="465"/>
      <c r="OXF1" s="465"/>
      <c r="OXG1" s="465"/>
      <c r="OXH1" s="465"/>
      <c r="OXI1" s="465"/>
      <c r="OXJ1" s="465"/>
      <c r="OXK1" s="465"/>
      <c r="OXL1" s="465"/>
      <c r="OXM1" s="465"/>
      <c r="OXN1" s="465"/>
      <c r="OXO1" s="465"/>
      <c r="OXP1" s="465"/>
      <c r="OXQ1" s="465"/>
      <c r="OXR1" s="465"/>
      <c r="OXS1" s="465"/>
      <c r="OXT1" s="465"/>
      <c r="OXU1" s="465"/>
      <c r="OXV1" s="465"/>
      <c r="OXW1" s="465"/>
      <c r="OXX1" s="465"/>
      <c r="OXY1" s="465"/>
      <c r="OXZ1" s="465"/>
      <c r="OYA1" s="465"/>
      <c r="OYB1" s="465"/>
      <c r="OYC1" s="465"/>
      <c r="OYD1" s="465"/>
      <c r="OYE1" s="465"/>
      <c r="OYF1" s="465"/>
      <c r="OYG1" s="465"/>
      <c r="OYH1" s="465"/>
      <c r="OYI1" s="465"/>
      <c r="OYJ1" s="465"/>
      <c r="OYK1" s="465"/>
      <c r="OYL1" s="465"/>
      <c r="OYM1" s="465"/>
      <c r="OYN1" s="465"/>
      <c r="OYO1" s="465"/>
      <c r="OYP1" s="465"/>
      <c r="OYQ1" s="465"/>
      <c r="OYR1" s="465"/>
      <c r="OYS1" s="465"/>
      <c r="OYT1" s="465"/>
      <c r="OYU1" s="465"/>
      <c r="OYV1" s="465"/>
      <c r="OYW1" s="465"/>
      <c r="OYX1" s="465"/>
      <c r="OYY1" s="465"/>
      <c r="OYZ1" s="465"/>
      <c r="OZA1" s="465"/>
      <c r="OZB1" s="465"/>
      <c r="OZC1" s="465"/>
      <c r="OZD1" s="465"/>
      <c r="OZE1" s="465"/>
      <c r="OZF1" s="465"/>
      <c r="OZG1" s="465"/>
      <c r="OZH1" s="465"/>
      <c r="OZI1" s="465"/>
      <c r="OZJ1" s="465"/>
      <c r="OZK1" s="465"/>
      <c r="OZL1" s="465"/>
      <c r="OZM1" s="465"/>
      <c r="OZN1" s="465"/>
      <c r="OZO1" s="465"/>
      <c r="OZP1" s="465"/>
      <c r="OZQ1" s="465"/>
      <c r="OZR1" s="465"/>
      <c r="OZS1" s="465"/>
      <c r="OZT1" s="465"/>
      <c r="OZU1" s="465"/>
      <c r="OZV1" s="465"/>
      <c r="OZW1" s="465"/>
      <c r="OZX1" s="465"/>
      <c r="OZY1" s="465"/>
      <c r="OZZ1" s="465"/>
      <c r="PAA1" s="465"/>
      <c r="PAB1" s="465"/>
      <c r="PAC1" s="465"/>
      <c r="PAD1" s="465"/>
      <c r="PAE1" s="465"/>
      <c r="PAF1" s="465"/>
      <c r="PAG1" s="465"/>
      <c r="PAH1" s="465"/>
      <c r="PAI1" s="465"/>
      <c r="PAJ1" s="465"/>
      <c r="PAK1" s="465"/>
      <c r="PAL1" s="465"/>
      <c r="PAM1" s="465"/>
      <c r="PAN1" s="465"/>
      <c r="PAO1" s="465"/>
      <c r="PAP1" s="465"/>
      <c r="PAQ1" s="465"/>
      <c r="PAR1" s="465"/>
      <c r="PAS1" s="465"/>
      <c r="PAT1" s="465"/>
      <c r="PAU1" s="465"/>
      <c r="PAV1" s="465"/>
      <c r="PAW1" s="465"/>
      <c r="PAX1" s="465"/>
      <c r="PAY1" s="465"/>
      <c r="PAZ1" s="465"/>
      <c r="PBA1" s="465"/>
      <c r="PBB1" s="465"/>
      <c r="PBC1" s="465"/>
      <c r="PBD1" s="465"/>
      <c r="PBE1" s="465"/>
      <c r="PBF1" s="465"/>
      <c r="PBG1" s="465"/>
      <c r="PBH1" s="465"/>
      <c r="PBI1" s="465"/>
      <c r="PBJ1" s="465"/>
      <c r="PBK1" s="465"/>
      <c r="PBL1" s="465"/>
      <c r="PBM1" s="465"/>
      <c r="PBN1" s="465"/>
      <c r="PBO1" s="465"/>
      <c r="PBP1" s="465"/>
      <c r="PBQ1" s="465"/>
      <c r="PBR1" s="465"/>
      <c r="PBS1" s="465"/>
      <c r="PBT1" s="465"/>
      <c r="PBU1" s="465"/>
      <c r="PBV1" s="465"/>
      <c r="PBW1" s="465"/>
      <c r="PBX1" s="465"/>
      <c r="PBY1" s="465"/>
      <c r="PBZ1" s="465"/>
      <c r="PCA1" s="465"/>
      <c r="PCB1" s="465"/>
      <c r="PCC1" s="465"/>
      <c r="PCD1" s="465"/>
      <c r="PCE1" s="465"/>
      <c r="PCF1" s="465"/>
      <c r="PCG1" s="465"/>
      <c r="PCH1" s="465"/>
      <c r="PCI1" s="465"/>
      <c r="PCJ1" s="465"/>
      <c r="PCK1" s="465"/>
      <c r="PCL1" s="465"/>
      <c r="PCM1" s="465"/>
      <c r="PCN1" s="465"/>
      <c r="PCO1" s="465"/>
      <c r="PCP1" s="465"/>
      <c r="PCQ1" s="465"/>
      <c r="PCR1" s="465"/>
      <c r="PCS1" s="465"/>
      <c r="PCT1" s="465"/>
      <c r="PCU1" s="465"/>
      <c r="PCV1" s="465"/>
      <c r="PCW1" s="465"/>
      <c r="PCX1" s="465"/>
      <c r="PCY1" s="465"/>
      <c r="PCZ1" s="465"/>
      <c r="PDA1" s="465"/>
      <c r="PDB1" s="465"/>
      <c r="PDC1" s="465"/>
      <c r="PDD1" s="465"/>
      <c r="PDE1" s="465"/>
      <c r="PDF1" s="465"/>
      <c r="PDG1" s="465"/>
      <c r="PDH1" s="465"/>
      <c r="PDI1" s="465"/>
      <c r="PDJ1" s="465"/>
      <c r="PDK1" s="465"/>
      <c r="PDL1" s="465"/>
      <c r="PDM1" s="465"/>
      <c r="PDN1" s="465"/>
      <c r="PDO1" s="465"/>
      <c r="PDP1" s="465"/>
      <c r="PDQ1" s="465"/>
      <c r="PDR1" s="465"/>
      <c r="PDS1" s="465"/>
      <c r="PDT1" s="465"/>
      <c r="PDU1" s="465"/>
      <c r="PDV1" s="465"/>
      <c r="PDW1" s="465"/>
      <c r="PDX1" s="465"/>
      <c r="PDY1" s="465"/>
      <c r="PDZ1" s="465"/>
      <c r="PEA1" s="465"/>
      <c r="PEB1" s="465"/>
      <c r="PEC1" s="465"/>
      <c r="PED1" s="465"/>
      <c r="PEE1" s="465"/>
      <c r="PEF1" s="465"/>
      <c r="PEG1" s="465"/>
      <c r="PEH1" s="465"/>
      <c r="PEI1" s="465"/>
      <c r="PEJ1" s="465"/>
      <c r="PEK1" s="465"/>
      <c r="PEL1" s="465"/>
      <c r="PEM1" s="465"/>
      <c r="PEN1" s="465"/>
      <c r="PEO1" s="465"/>
      <c r="PEP1" s="465"/>
      <c r="PEQ1" s="465"/>
      <c r="PER1" s="465"/>
      <c r="PES1" s="465"/>
      <c r="PET1" s="465"/>
      <c r="PEU1" s="465"/>
      <c r="PEV1" s="465"/>
      <c r="PEW1" s="465"/>
      <c r="PEX1" s="465"/>
      <c r="PEY1" s="465"/>
      <c r="PEZ1" s="465"/>
      <c r="PFA1" s="465"/>
      <c r="PFB1" s="465"/>
      <c r="PFC1" s="465"/>
      <c r="PFD1" s="465"/>
      <c r="PFE1" s="465"/>
      <c r="PFF1" s="465"/>
      <c r="PFG1" s="465"/>
      <c r="PFH1" s="465"/>
      <c r="PFI1" s="465"/>
      <c r="PFJ1" s="465"/>
      <c r="PFK1" s="465"/>
      <c r="PFL1" s="465"/>
      <c r="PFM1" s="465"/>
      <c r="PFN1" s="465"/>
      <c r="PFO1" s="465"/>
      <c r="PFP1" s="465"/>
      <c r="PFQ1" s="465"/>
      <c r="PFR1" s="465"/>
      <c r="PFS1" s="465"/>
      <c r="PFT1" s="465"/>
      <c r="PFU1" s="465"/>
      <c r="PFV1" s="465"/>
      <c r="PFW1" s="465"/>
      <c r="PFX1" s="465"/>
      <c r="PFY1" s="465"/>
      <c r="PFZ1" s="465"/>
      <c r="PGA1" s="465"/>
      <c r="PGB1" s="465"/>
      <c r="PGC1" s="465"/>
      <c r="PGD1" s="465"/>
      <c r="PGE1" s="465"/>
      <c r="PGF1" s="465"/>
      <c r="PGG1" s="465"/>
      <c r="PGH1" s="465"/>
      <c r="PGI1" s="465"/>
      <c r="PGJ1" s="465"/>
      <c r="PGK1" s="465"/>
      <c r="PGL1" s="465"/>
      <c r="PGM1" s="465"/>
      <c r="PGN1" s="465"/>
      <c r="PGO1" s="465"/>
      <c r="PGP1" s="465"/>
      <c r="PGQ1" s="465"/>
      <c r="PGR1" s="465"/>
      <c r="PGS1" s="465"/>
      <c r="PGT1" s="465"/>
      <c r="PGU1" s="465"/>
      <c r="PGV1" s="465"/>
      <c r="PGW1" s="465"/>
      <c r="PGX1" s="465"/>
      <c r="PGY1" s="465"/>
      <c r="PGZ1" s="465"/>
      <c r="PHA1" s="465"/>
      <c r="PHB1" s="465"/>
      <c r="PHC1" s="465"/>
      <c r="PHD1" s="465"/>
      <c r="PHE1" s="465"/>
      <c r="PHF1" s="465"/>
      <c r="PHG1" s="465"/>
      <c r="PHH1" s="465"/>
      <c r="PHI1" s="465"/>
      <c r="PHJ1" s="465"/>
      <c r="PHK1" s="465"/>
      <c r="PHL1" s="465"/>
      <c r="PHM1" s="465"/>
      <c r="PHN1" s="465"/>
      <c r="PHO1" s="465"/>
      <c r="PHP1" s="465"/>
      <c r="PHQ1" s="465"/>
      <c r="PHR1" s="465"/>
      <c r="PHS1" s="465"/>
      <c r="PHT1" s="465"/>
      <c r="PHU1" s="465"/>
      <c r="PHV1" s="465"/>
      <c r="PHW1" s="465"/>
      <c r="PHX1" s="465"/>
      <c r="PHY1" s="465"/>
      <c r="PHZ1" s="465"/>
      <c r="PIA1" s="465"/>
      <c r="PIB1" s="465"/>
      <c r="PIC1" s="465"/>
      <c r="PID1" s="465"/>
      <c r="PIE1" s="465"/>
      <c r="PIF1" s="465"/>
      <c r="PIG1" s="465"/>
      <c r="PIH1" s="465"/>
      <c r="PII1" s="465"/>
      <c r="PIJ1" s="465"/>
      <c r="PIK1" s="465"/>
      <c r="PIL1" s="465"/>
      <c r="PIM1" s="465"/>
      <c r="PIN1" s="465"/>
      <c r="PIO1" s="465"/>
      <c r="PIP1" s="465"/>
      <c r="PIQ1" s="465"/>
      <c r="PIR1" s="465"/>
      <c r="PIS1" s="465"/>
      <c r="PIT1" s="465"/>
      <c r="PIU1" s="465"/>
      <c r="PIV1" s="465"/>
      <c r="PIW1" s="465"/>
      <c r="PIX1" s="465"/>
      <c r="PIY1" s="465"/>
      <c r="PIZ1" s="465"/>
      <c r="PJA1" s="465"/>
      <c r="PJB1" s="465"/>
      <c r="PJC1" s="465"/>
      <c r="PJD1" s="465"/>
      <c r="PJE1" s="465"/>
      <c r="PJF1" s="465"/>
      <c r="PJG1" s="465"/>
      <c r="PJH1" s="465"/>
      <c r="PJI1" s="465"/>
      <c r="PJJ1" s="465"/>
      <c r="PJK1" s="465"/>
      <c r="PJL1" s="465"/>
      <c r="PJM1" s="465"/>
      <c r="PJN1" s="465"/>
      <c r="PJO1" s="465"/>
      <c r="PJP1" s="465"/>
      <c r="PJQ1" s="465"/>
      <c r="PJR1" s="465"/>
      <c r="PJS1" s="465"/>
      <c r="PJT1" s="465"/>
      <c r="PJU1" s="465"/>
      <c r="PJV1" s="465"/>
      <c r="PJW1" s="465"/>
      <c r="PJX1" s="465"/>
      <c r="PJY1" s="465"/>
      <c r="PJZ1" s="465"/>
      <c r="PKA1" s="465"/>
      <c r="PKB1" s="465"/>
      <c r="PKC1" s="465"/>
      <c r="PKD1" s="465"/>
      <c r="PKE1" s="465"/>
      <c r="PKF1" s="465"/>
      <c r="PKG1" s="465"/>
      <c r="PKH1" s="465"/>
      <c r="PKI1" s="465"/>
      <c r="PKJ1" s="465"/>
      <c r="PKK1" s="465"/>
      <c r="PKL1" s="465"/>
      <c r="PKM1" s="465"/>
      <c r="PKN1" s="465"/>
      <c r="PKO1" s="465"/>
      <c r="PKP1" s="465"/>
      <c r="PKQ1" s="465"/>
      <c r="PKR1" s="465"/>
      <c r="PKS1" s="465"/>
      <c r="PKT1" s="465"/>
      <c r="PKU1" s="465"/>
      <c r="PKV1" s="465"/>
      <c r="PKW1" s="465"/>
      <c r="PKX1" s="465"/>
      <c r="PKY1" s="465"/>
      <c r="PKZ1" s="465"/>
      <c r="PLA1" s="465"/>
      <c r="PLB1" s="465"/>
      <c r="PLC1" s="465"/>
      <c r="PLD1" s="465"/>
      <c r="PLE1" s="465"/>
      <c r="PLF1" s="465"/>
      <c r="PLG1" s="465"/>
      <c r="PLH1" s="465"/>
      <c r="PLI1" s="465"/>
      <c r="PLJ1" s="465"/>
      <c r="PLK1" s="465"/>
      <c r="PLL1" s="465"/>
      <c r="PLM1" s="465"/>
      <c r="PLN1" s="465"/>
      <c r="PLO1" s="465"/>
      <c r="PLP1" s="465"/>
      <c r="PLQ1" s="465"/>
      <c r="PLR1" s="465"/>
      <c r="PLS1" s="465"/>
      <c r="PLT1" s="465"/>
      <c r="PLU1" s="465"/>
      <c r="PLV1" s="465"/>
      <c r="PLW1" s="465"/>
      <c r="PLX1" s="465"/>
      <c r="PLY1" s="465"/>
      <c r="PLZ1" s="465"/>
      <c r="PMA1" s="465"/>
      <c r="PMB1" s="465"/>
      <c r="PMC1" s="465"/>
      <c r="PMD1" s="465"/>
      <c r="PME1" s="465"/>
      <c r="PMF1" s="465"/>
      <c r="PMG1" s="465"/>
      <c r="PMH1" s="465"/>
      <c r="PMI1" s="465"/>
      <c r="PMJ1" s="465"/>
      <c r="PMK1" s="465"/>
      <c r="PML1" s="465"/>
      <c r="PMM1" s="465"/>
      <c r="PMN1" s="465"/>
      <c r="PMO1" s="465"/>
      <c r="PMP1" s="465"/>
      <c r="PMQ1" s="465"/>
      <c r="PMR1" s="465"/>
      <c r="PMS1" s="465"/>
      <c r="PMT1" s="465"/>
      <c r="PMU1" s="465"/>
      <c r="PMV1" s="465"/>
      <c r="PMW1" s="465"/>
      <c r="PMX1" s="465"/>
      <c r="PMY1" s="465"/>
      <c r="PMZ1" s="465"/>
      <c r="PNA1" s="465"/>
      <c r="PNB1" s="465"/>
      <c r="PNC1" s="465"/>
      <c r="PND1" s="465"/>
      <c r="PNE1" s="465"/>
      <c r="PNF1" s="465"/>
      <c r="PNG1" s="465"/>
      <c r="PNH1" s="465"/>
      <c r="PNI1" s="465"/>
      <c r="PNJ1" s="465"/>
      <c r="PNK1" s="465"/>
      <c r="PNL1" s="465"/>
      <c r="PNM1" s="465"/>
      <c r="PNN1" s="465"/>
      <c r="PNO1" s="465"/>
      <c r="PNP1" s="465"/>
      <c r="PNQ1" s="465"/>
      <c r="PNR1" s="465"/>
      <c r="PNS1" s="465"/>
      <c r="PNT1" s="465"/>
      <c r="PNU1" s="465"/>
      <c r="PNV1" s="465"/>
      <c r="PNW1" s="465"/>
      <c r="PNX1" s="465"/>
      <c r="PNY1" s="465"/>
      <c r="PNZ1" s="465"/>
      <c r="POA1" s="465"/>
      <c r="POB1" s="465"/>
      <c r="POC1" s="465"/>
      <c r="POD1" s="465"/>
      <c r="POE1" s="465"/>
      <c r="POF1" s="465"/>
      <c r="POG1" s="465"/>
      <c r="POH1" s="465"/>
      <c r="POI1" s="465"/>
      <c r="POJ1" s="465"/>
      <c r="POK1" s="465"/>
      <c r="POL1" s="465"/>
      <c r="POM1" s="465"/>
      <c r="PON1" s="465"/>
      <c r="POO1" s="465"/>
      <c r="POP1" s="465"/>
      <c r="POQ1" s="465"/>
      <c r="POR1" s="465"/>
      <c r="POS1" s="465"/>
      <c r="POT1" s="465"/>
      <c r="POU1" s="465"/>
      <c r="POV1" s="465"/>
      <c r="POW1" s="465"/>
      <c r="POX1" s="465"/>
      <c r="POY1" s="465"/>
      <c r="POZ1" s="465"/>
      <c r="PPA1" s="465"/>
      <c r="PPB1" s="465"/>
      <c r="PPC1" s="465"/>
      <c r="PPD1" s="465"/>
      <c r="PPE1" s="465"/>
      <c r="PPF1" s="465"/>
      <c r="PPG1" s="465"/>
      <c r="PPH1" s="465"/>
      <c r="PPI1" s="465"/>
      <c r="PPJ1" s="465"/>
      <c r="PPK1" s="465"/>
      <c r="PPL1" s="465"/>
      <c r="PPM1" s="465"/>
      <c r="PPN1" s="465"/>
      <c r="PPO1" s="465"/>
      <c r="PPP1" s="465"/>
      <c r="PPQ1" s="465"/>
      <c r="PPR1" s="465"/>
      <c r="PPS1" s="465"/>
      <c r="PPT1" s="465"/>
      <c r="PPU1" s="465"/>
      <c r="PPV1" s="465"/>
      <c r="PPW1" s="465"/>
      <c r="PPX1" s="465"/>
      <c r="PPY1" s="465"/>
      <c r="PPZ1" s="465"/>
      <c r="PQA1" s="465"/>
      <c r="PQB1" s="465"/>
      <c r="PQC1" s="465"/>
      <c r="PQD1" s="465"/>
      <c r="PQE1" s="465"/>
      <c r="PQF1" s="465"/>
      <c r="PQG1" s="465"/>
      <c r="PQH1" s="465"/>
      <c r="PQI1" s="465"/>
      <c r="PQJ1" s="465"/>
      <c r="PQK1" s="465"/>
      <c r="PQL1" s="465"/>
      <c r="PQM1" s="465"/>
      <c r="PQN1" s="465"/>
      <c r="PQO1" s="465"/>
      <c r="PQP1" s="465"/>
      <c r="PQQ1" s="465"/>
      <c r="PQR1" s="465"/>
      <c r="PQS1" s="465"/>
      <c r="PQT1" s="465"/>
      <c r="PQU1" s="465"/>
      <c r="PQV1" s="465"/>
      <c r="PQW1" s="465"/>
      <c r="PQX1" s="465"/>
      <c r="PQY1" s="465"/>
      <c r="PQZ1" s="465"/>
      <c r="PRA1" s="465"/>
      <c r="PRB1" s="465"/>
      <c r="PRC1" s="465"/>
      <c r="PRD1" s="465"/>
      <c r="PRE1" s="465"/>
      <c r="PRF1" s="465"/>
      <c r="PRG1" s="465"/>
      <c r="PRH1" s="465"/>
      <c r="PRI1" s="465"/>
      <c r="PRJ1" s="465"/>
      <c r="PRK1" s="465"/>
      <c r="PRL1" s="465"/>
      <c r="PRM1" s="465"/>
      <c r="PRN1" s="465"/>
      <c r="PRO1" s="465"/>
      <c r="PRP1" s="465"/>
      <c r="PRQ1" s="465"/>
      <c r="PRR1" s="465"/>
      <c r="PRS1" s="465"/>
      <c r="PRT1" s="465"/>
      <c r="PRU1" s="465"/>
      <c r="PRV1" s="465"/>
      <c r="PRW1" s="465"/>
      <c r="PRX1" s="465"/>
      <c r="PRY1" s="465"/>
      <c r="PRZ1" s="465"/>
      <c r="PSA1" s="465"/>
      <c r="PSB1" s="465"/>
      <c r="PSC1" s="465"/>
      <c r="PSD1" s="465"/>
      <c r="PSE1" s="465"/>
      <c r="PSF1" s="465"/>
      <c r="PSG1" s="465"/>
      <c r="PSH1" s="465"/>
      <c r="PSI1" s="465"/>
      <c r="PSJ1" s="465"/>
      <c r="PSK1" s="465"/>
      <c r="PSL1" s="465"/>
      <c r="PSM1" s="465"/>
      <c r="PSN1" s="465"/>
      <c r="PSO1" s="465"/>
      <c r="PSP1" s="465"/>
      <c r="PSQ1" s="465"/>
      <c r="PSR1" s="465"/>
      <c r="PSS1" s="465"/>
      <c r="PST1" s="465"/>
      <c r="PSU1" s="465"/>
      <c r="PSV1" s="465"/>
      <c r="PSW1" s="465"/>
      <c r="PSX1" s="465"/>
      <c r="PSY1" s="465"/>
      <c r="PSZ1" s="465"/>
      <c r="PTA1" s="465"/>
      <c r="PTB1" s="465"/>
      <c r="PTC1" s="465"/>
      <c r="PTD1" s="465"/>
      <c r="PTE1" s="465"/>
      <c r="PTF1" s="465"/>
      <c r="PTG1" s="465"/>
      <c r="PTH1" s="465"/>
      <c r="PTI1" s="465"/>
      <c r="PTJ1" s="465"/>
      <c r="PTK1" s="465"/>
      <c r="PTL1" s="465"/>
      <c r="PTM1" s="465"/>
      <c r="PTN1" s="465"/>
      <c r="PTO1" s="465"/>
      <c r="PTP1" s="465"/>
      <c r="PTQ1" s="465"/>
      <c r="PTR1" s="465"/>
      <c r="PTS1" s="465"/>
      <c r="PTT1" s="465"/>
      <c r="PTU1" s="465"/>
      <c r="PTV1" s="465"/>
      <c r="PTW1" s="465"/>
      <c r="PTX1" s="465"/>
      <c r="PTY1" s="465"/>
      <c r="PTZ1" s="465"/>
      <c r="PUA1" s="465"/>
      <c r="PUB1" s="465"/>
      <c r="PUC1" s="465"/>
      <c r="PUD1" s="465"/>
      <c r="PUE1" s="465"/>
      <c r="PUF1" s="465"/>
      <c r="PUG1" s="465"/>
      <c r="PUH1" s="465"/>
      <c r="PUI1" s="465"/>
      <c r="PUJ1" s="465"/>
      <c r="PUK1" s="465"/>
      <c r="PUL1" s="465"/>
      <c r="PUM1" s="465"/>
      <c r="PUN1" s="465"/>
      <c r="PUO1" s="465"/>
      <c r="PUP1" s="465"/>
      <c r="PUQ1" s="465"/>
      <c r="PUR1" s="465"/>
      <c r="PUS1" s="465"/>
      <c r="PUT1" s="465"/>
      <c r="PUU1" s="465"/>
      <c r="PUV1" s="465"/>
      <c r="PUW1" s="465"/>
      <c r="PUX1" s="465"/>
      <c r="PUY1" s="465"/>
      <c r="PUZ1" s="465"/>
      <c r="PVA1" s="465"/>
      <c r="PVB1" s="465"/>
      <c r="PVC1" s="465"/>
      <c r="PVD1" s="465"/>
      <c r="PVE1" s="465"/>
      <c r="PVF1" s="465"/>
      <c r="PVG1" s="465"/>
      <c r="PVH1" s="465"/>
      <c r="PVI1" s="465"/>
      <c r="PVJ1" s="465"/>
      <c r="PVK1" s="465"/>
      <c r="PVL1" s="465"/>
      <c r="PVM1" s="465"/>
      <c r="PVN1" s="465"/>
      <c r="PVO1" s="465"/>
      <c r="PVP1" s="465"/>
      <c r="PVQ1" s="465"/>
      <c r="PVR1" s="465"/>
      <c r="PVS1" s="465"/>
      <c r="PVT1" s="465"/>
      <c r="PVU1" s="465"/>
      <c r="PVV1" s="465"/>
      <c r="PVW1" s="465"/>
      <c r="PVX1" s="465"/>
      <c r="PVY1" s="465"/>
      <c r="PVZ1" s="465"/>
      <c r="PWA1" s="465"/>
      <c r="PWB1" s="465"/>
      <c r="PWC1" s="465"/>
      <c r="PWD1" s="465"/>
      <c r="PWE1" s="465"/>
      <c r="PWF1" s="465"/>
      <c r="PWG1" s="465"/>
      <c r="PWH1" s="465"/>
      <c r="PWI1" s="465"/>
      <c r="PWJ1" s="465"/>
      <c r="PWK1" s="465"/>
      <c r="PWL1" s="465"/>
      <c r="PWM1" s="465"/>
      <c r="PWN1" s="465"/>
      <c r="PWO1" s="465"/>
      <c r="PWP1" s="465"/>
      <c r="PWQ1" s="465"/>
      <c r="PWR1" s="465"/>
      <c r="PWS1" s="465"/>
      <c r="PWT1" s="465"/>
      <c r="PWU1" s="465"/>
      <c r="PWV1" s="465"/>
      <c r="PWW1" s="465"/>
      <c r="PWX1" s="465"/>
      <c r="PWY1" s="465"/>
      <c r="PWZ1" s="465"/>
      <c r="PXA1" s="465"/>
      <c r="PXB1" s="465"/>
      <c r="PXC1" s="465"/>
      <c r="PXD1" s="465"/>
      <c r="PXE1" s="465"/>
      <c r="PXF1" s="465"/>
      <c r="PXG1" s="465"/>
      <c r="PXH1" s="465"/>
      <c r="PXI1" s="465"/>
      <c r="PXJ1" s="465"/>
      <c r="PXK1" s="465"/>
      <c r="PXL1" s="465"/>
      <c r="PXM1" s="465"/>
      <c r="PXN1" s="465"/>
      <c r="PXO1" s="465"/>
      <c r="PXP1" s="465"/>
      <c r="PXQ1" s="465"/>
      <c r="PXR1" s="465"/>
      <c r="PXS1" s="465"/>
      <c r="PXT1" s="465"/>
      <c r="PXU1" s="465"/>
      <c r="PXV1" s="465"/>
      <c r="PXW1" s="465"/>
      <c r="PXX1" s="465"/>
      <c r="PXY1" s="465"/>
      <c r="PXZ1" s="465"/>
      <c r="PYA1" s="465"/>
      <c r="PYB1" s="465"/>
      <c r="PYC1" s="465"/>
      <c r="PYD1" s="465"/>
      <c r="PYE1" s="465"/>
      <c r="PYF1" s="465"/>
      <c r="PYG1" s="465"/>
      <c r="PYH1" s="465"/>
      <c r="PYI1" s="465"/>
      <c r="PYJ1" s="465"/>
      <c r="PYK1" s="465"/>
      <c r="PYL1" s="465"/>
      <c r="PYM1" s="465"/>
      <c r="PYN1" s="465"/>
      <c r="PYO1" s="465"/>
      <c r="PYP1" s="465"/>
      <c r="PYQ1" s="465"/>
      <c r="PYR1" s="465"/>
      <c r="PYS1" s="465"/>
      <c r="PYT1" s="465"/>
      <c r="PYU1" s="465"/>
      <c r="PYV1" s="465"/>
      <c r="PYW1" s="465"/>
      <c r="PYX1" s="465"/>
      <c r="PYY1" s="465"/>
      <c r="PYZ1" s="465"/>
      <c r="PZA1" s="465"/>
      <c r="PZB1" s="465"/>
      <c r="PZC1" s="465"/>
      <c r="PZD1" s="465"/>
      <c r="PZE1" s="465"/>
      <c r="PZF1" s="465"/>
      <c r="PZG1" s="465"/>
      <c r="PZH1" s="465"/>
      <c r="PZI1" s="465"/>
      <c r="PZJ1" s="465"/>
      <c r="PZK1" s="465"/>
      <c r="PZL1" s="465"/>
      <c r="PZM1" s="465"/>
      <c r="PZN1" s="465"/>
      <c r="PZO1" s="465"/>
      <c r="PZP1" s="465"/>
      <c r="PZQ1" s="465"/>
      <c r="PZR1" s="465"/>
      <c r="PZS1" s="465"/>
      <c r="PZT1" s="465"/>
      <c r="PZU1" s="465"/>
      <c r="PZV1" s="465"/>
      <c r="PZW1" s="465"/>
      <c r="PZX1" s="465"/>
      <c r="PZY1" s="465"/>
      <c r="PZZ1" s="465"/>
      <c r="QAA1" s="465"/>
      <c r="QAB1" s="465"/>
      <c r="QAC1" s="465"/>
      <c r="QAD1" s="465"/>
      <c r="QAE1" s="465"/>
      <c r="QAF1" s="465"/>
      <c r="QAG1" s="465"/>
      <c r="QAH1" s="465"/>
      <c r="QAI1" s="465"/>
      <c r="QAJ1" s="465"/>
      <c r="QAK1" s="465"/>
      <c r="QAL1" s="465"/>
      <c r="QAM1" s="465"/>
      <c r="QAN1" s="465"/>
      <c r="QAO1" s="465"/>
      <c r="QAP1" s="465"/>
      <c r="QAQ1" s="465"/>
      <c r="QAR1" s="465"/>
      <c r="QAS1" s="465"/>
      <c r="QAT1" s="465"/>
      <c r="QAU1" s="465"/>
      <c r="QAV1" s="465"/>
      <c r="QAW1" s="465"/>
      <c r="QAX1" s="465"/>
      <c r="QAY1" s="465"/>
      <c r="QAZ1" s="465"/>
      <c r="QBA1" s="465"/>
      <c r="QBB1" s="465"/>
      <c r="QBC1" s="465"/>
      <c r="QBD1" s="465"/>
      <c r="QBE1" s="465"/>
      <c r="QBF1" s="465"/>
      <c r="QBG1" s="465"/>
      <c r="QBH1" s="465"/>
      <c r="QBI1" s="465"/>
      <c r="QBJ1" s="465"/>
      <c r="QBK1" s="465"/>
      <c r="QBL1" s="465"/>
      <c r="QBM1" s="465"/>
      <c r="QBN1" s="465"/>
      <c r="QBO1" s="465"/>
      <c r="QBP1" s="465"/>
      <c r="QBQ1" s="465"/>
      <c r="QBR1" s="465"/>
      <c r="QBS1" s="465"/>
      <c r="QBT1" s="465"/>
      <c r="QBU1" s="465"/>
      <c r="QBV1" s="465"/>
      <c r="QBW1" s="465"/>
      <c r="QBX1" s="465"/>
      <c r="QBY1" s="465"/>
      <c r="QBZ1" s="465"/>
      <c r="QCA1" s="465"/>
      <c r="QCB1" s="465"/>
      <c r="QCC1" s="465"/>
      <c r="QCD1" s="465"/>
      <c r="QCE1" s="465"/>
      <c r="QCF1" s="465"/>
      <c r="QCG1" s="465"/>
      <c r="QCH1" s="465"/>
      <c r="QCI1" s="465"/>
      <c r="QCJ1" s="465"/>
      <c r="QCK1" s="465"/>
      <c r="QCL1" s="465"/>
      <c r="QCM1" s="465"/>
      <c r="QCN1" s="465"/>
      <c r="QCO1" s="465"/>
      <c r="QCP1" s="465"/>
      <c r="QCQ1" s="465"/>
      <c r="QCR1" s="465"/>
      <c r="QCS1" s="465"/>
      <c r="QCT1" s="465"/>
      <c r="QCU1" s="465"/>
      <c r="QCV1" s="465"/>
      <c r="QCW1" s="465"/>
      <c r="QCX1" s="465"/>
      <c r="QCY1" s="465"/>
      <c r="QCZ1" s="465"/>
      <c r="QDA1" s="465"/>
      <c r="QDB1" s="465"/>
      <c r="QDC1" s="465"/>
      <c r="QDD1" s="465"/>
      <c r="QDE1" s="465"/>
      <c r="QDF1" s="465"/>
      <c r="QDG1" s="465"/>
      <c r="QDH1" s="465"/>
      <c r="QDI1" s="465"/>
      <c r="QDJ1" s="465"/>
      <c r="QDK1" s="465"/>
      <c r="QDL1" s="465"/>
      <c r="QDM1" s="465"/>
      <c r="QDN1" s="465"/>
      <c r="QDO1" s="465"/>
      <c r="QDP1" s="465"/>
      <c r="QDQ1" s="465"/>
      <c r="QDR1" s="465"/>
      <c r="QDS1" s="465"/>
      <c r="QDT1" s="465"/>
      <c r="QDU1" s="465"/>
      <c r="QDV1" s="465"/>
      <c r="QDW1" s="465"/>
      <c r="QDX1" s="465"/>
      <c r="QDY1" s="465"/>
      <c r="QDZ1" s="465"/>
      <c r="QEA1" s="465"/>
      <c r="QEB1" s="465"/>
      <c r="QEC1" s="465"/>
      <c r="QED1" s="465"/>
      <c r="QEE1" s="465"/>
      <c r="QEF1" s="465"/>
      <c r="QEG1" s="465"/>
      <c r="QEH1" s="465"/>
      <c r="QEI1" s="465"/>
      <c r="QEJ1" s="465"/>
      <c r="QEK1" s="465"/>
      <c r="QEL1" s="465"/>
      <c r="QEM1" s="465"/>
      <c r="QEN1" s="465"/>
      <c r="QEO1" s="465"/>
      <c r="QEP1" s="465"/>
      <c r="QEQ1" s="465"/>
      <c r="QER1" s="465"/>
      <c r="QES1" s="465"/>
      <c r="QET1" s="465"/>
      <c r="QEU1" s="465"/>
      <c r="QEV1" s="465"/>
      <c r="QEW1" s="465"/>
      <c r="QEX1" s="465"/>
      <c r="QEY1" s="465"/>
      <c r="QEZ1" s="465"/>
      <c r="QFA1" s="465"/>
      <c r="QFB1" s="465"/>
      <c r="QFC1" s="465"/>
      <c r="QFD1" s="465"/>
      <c r="QFE1" s="465"/>
      <c r="QFF1" s="465"/>
      <c r="QFG1" s="465"/>
      <c r="QFH1" s="465"/>
      <c r="QFI1" s="465"/>
      <c r="QFJ1" s="465"/>
      <c r="QFK1" s="465"/>
      <c r="QFL1" s="465"/>
      <c r="QFM1" s="465"/>
      <c r="QFN1" s="465"/>
      <c r="QFO1" s="465"/>
      <c r="QFP1" s="465"/>
      <c r="QFQ1" s="465"/>
      <c r="QFR1" s="465"/>
      <c r="QFS1" s="465"/>
      <c r="QFT1" s="465"/>
      <c r="QFU1" s="465"/>
      <c r="QFV1" s="465"/>
      <c r="QFW1" s="465"/>
      <c r="QFX1" s="465"/>
      <c r="QFY1" s="465"/>
      <c r="QFZ1" s="465"/>
      <c r="QGA1" s="465"/>
      <c r="QGB1" s="465"/>
      <c r="QGC1" s="465"/>
      <c r="QGD1" s="465"/>
      <c r="QGE1" s="465"/>
      <c r="QGF1" s="465"/>
      <c r="QGG1" s="465"/>
      <c r="QGH1" s="465"/>
      <c r="QGI1" s="465"/>
      <c r="QGJ1" s="465"/>
      <c r="QGK1" s="465"/>
      <c r="QGL1" s="465"/>
      <c r="QGM1" s="465"/>
      <c r="QGN1" s="465"/>
      <c r="QGO1" s="465"/>
      <c r="QGP1" s="465"/>
      <c r="QGQ1" s="465"/>
      <c r="QGR1" s="465"/>
      <c r="QGS1" s="465"/>
      <c r="QGT1" s="465"/>
      <c r="QGU1" s="465"/>
      <c r="QGV1" s="465"/>
      <c r="QGW1" s="465"/>
      <c r="QGX1" s="465"/>
      <c r="QGY1" s="465"/>
      <c r="QGZ1" s="465"/>
      <c r="QHA1" s="465"/>
      <c r="QHB1" s="465"/>
      <c r="QHC1" s="465"/>
      <c r="QHD1" s="465"/>
      <c r="QHE1" s="465"/>
      <c r="QHF1" s="465"/>
      <c r="QHG1" s="465"/>
      <c r="QHH1" s="465"/>
      <c r="QHI1" s="465"/>
      <c r="QHJ1" s="465"/>
      <c r="QHK1" s="465"/>
      <c r="QHL1" s="465"/>
      <c r="QHM1" s="465"/>
      <c r="QHN1" s="465"/>
      <c r="QHO1" s="465"/>
      <c r="QHP1" s="465"/>
      <c r="QHQ1" s="465"/>
      <c r="QHR1" s="465"/>
      <c r="QHS1" s="465"/>
      <c r="QHT1" s="465"/>
      <c r="QHU1" s="465"/>
      <c r="QHV1" s="465"/>
      <c r="QHW1" s="465"/>
      <c r="QHX1" s="465"/>
      <c r="QHY1" s="465"/>
      <c r="QHZ1" s="465"/>
      <c r="QIA1" s="465"/>
      <c r="QIB1" s="465"/>
      <c r="QIC1" s="465"/>
      <c r="QID1" s="465"/>
      <c r="QIE1" s="465"/>
      <c r="QIF1" s="465"/>
      <c r="QIG1" s="465"/>
      <c r="QIH1" s="465"/>
      <c r="QII1" s="465"/>
      <c r="QIJ1" s="465"/>
      <c r="QIK1" s="465"/>
      <c r="QIL1" s="465"/>
      <c r="QIM1" s="465"/>
      <c r="QIN1" s="465"/>
      <c r="QIO1" s="465"/>
      <c r="QIP1" s="465"/>
      <c r="QIQ1" s="465"/>
      <c r="QIR1" s="465"/>
      <c r="QIS1" s="465"/>
      <c r="QIT1" s="465"/>
      <c r="QIU1" s="465"/>
      <c r="QIV1" s="465"/>
      <c r="QIW1" s="465"/>
      <c r="QIX1" s="465"/>
      <c r="QIY1" s="465"/>
      <c r="QIZ1" s="465"/>
      <c r="QJA1" s="465"/>
      <c r="QJB1" s="465"/>
      <c r="QJC1" s="465"/>
      <c r="QJD1" s="465"/>
      <c r="QJE1" s="465"/>
      <c r="QJF1" s="465"/>
      <c r="QJG1" s="465"/>
      <c r="QJH1" s="465"/>
      <c r="QJI1" s="465"/>
      <c r="QJJ1" s="465"/>
      <c r="QJK1" s="465"/>
      <c r="QJL1" s="465"/>
      <c r="QJM1" s="465"/>
      <c r="QJN1" s="465"/>
      <c r="QJO1" s="465"/>
      <c r="QJP1" s="465"/>
      <c r="QJQ1" s="465"/>
      <c r="QJR1" s="465"/>
      <c r="QJS1" s="465"/>
      <c r="QJT1" s="465"/>
      <c r="QJU1" s="465"/>
      <c r="QJV1" s="465"/>
      <c r="QJW1" s="465"/>
      <c r="QJX1" s="465"/>
      <c r="QJY1" s="465"/>
      <c r="QJZ1" s="465"/>
      <c r="QKA1" s="465"/>
      <c r="QKB1" s="465"/>
      <c r="QKC1" s="465"/>
      <c r="QKD1" s="465"/>
      <c r="QKE1" s="465"/>
      <c r="QKF1" s="465"/>
      <c r="QKG1" s="465"/>
      <c r="QKH1" s="465"/>
      <c r="QKI1" s="465"/>
      <c r="QKJ1" s="465"/>
      <c r="QKK1" s="465"/>
      <c r="QKL1" s="465"/>
      <c r="QKM1" s="465"/>
      <c r="QKN1" s="465"/>
      <c r="QKO1" s="465"/>
      <c r="QKP1" s="465"/>
      <c r="QKQ1" s="465"/>
      <c r="QKR1" s="465"/>
      <c r="QKS1" s="465"/>
      <c r="QKT1" s="465"/>
      <c r="QKU1" s="465"/>
      <c r="QKV1" s="465"/>
      <c r="QKW1" s="465"/>
      <c r="QKX1" s="465"/>
      <c r="QKY1" s="465"/>
      <c r="QKZ1" s="465"/>
      <c r="QLA1" s="465"/>
      <c r="QLB1" s="465"/>
      <c r="QLC1" s="465"/>
      <c r="QLD1" s="465"/>
      <c r="QLE1" s="465"/>
      <c r="QLF1" s="465"/>
      <c r="QLG1" s="465"/>
      <c r="QLH1" s="465"/>
      <c r="QLI1" s="465"/>
      <c r="QLJ1" s="465"/>
      <c r="QLK1" s="465"/>
      <c r="QLL1" s="465"/>
      <c r="QLM1" s="465"/>
      <c r="QLN1" s="465"/>
      <c r="QLO1" s="465"/>
      <c r="QLP1" s="465"/>
      <c r="QLQ1" s="465"/>
      <c r="QLR1" s="465"/>
      <c r="QLS1" s="465"/>
      <c r="QLT1" s="465"/>
      <c r="QLU1" s="465"/>
      <c r="QLV1" s="465"/>
      <c r="QLW1" s="465"/>
      <c r="QLX1" s="465"/>
      <c r="QLY1" s="465"/>
      <c r="QLZ1" s="465"/>
      <c r="QMA1" s="465"/>
      <c r="QMB1" s="465"/>
      <c r="QMC1" s="465"/>
      <c r="QMD1" s="465"/>
      <c r="QME1" s="465"/>
      <c r="QMF1" s="465"/>
      <c r="QMG1" s="465"/>
      <c r="QMH1" s="465"/>
      <c r="QMI1" s="465"/>
      <c r="QMJ1" s="465"/>
      <c r="QMK1" s="465"/>
      <c r="QML1" s="465"/>
      <c r="QMM1" s="465"/>
      <c r="QMN1" s="465"/>
      <c r="QMO1" s="465"/>
      <c r="QMP1" s="465"/>
      <c r="QMQ1" s="465"/>
      <c r="QMR1" s="465"/>
      <c r="QMS1" s="465"/>
      <c r="QMT1" s="465"/>
      <c r="QMU1" s="465"/>
      <c r="QMV1" s="465"/>
      <c r="QMW1" s="465"/>
      <c r="QMX1" s="465"/>
      <c r="QMY1" s="465"/>
      <c r="QMZ1" s="465"/>
      <c r="QNA1" s="465"/>
      <c r="QNB1" s="465"/>
      <c r="QNC1" s="465"/>
      <c r="QND1" s="465"/>
      <c r="QNE1" s="465"/>
      <c r="QNF1" s="465"/>
      <c r="QNG1" s="465"/>
      <c r="QNH1" s="465"/>
      <c r="QNI1" s="465"/>
      <c r="QNJ1" s="465"/>
      <c r="QNK1" s="465"/>
      <c r="QNL1" s="465"/>
      <c r="QNM1" s="465"/>
      <c r="QNN1" s="465"/>
      <c r="QNO1" s="465"/>
      <c r="QNP1" s="465"/>
      <c r="QNQ1" s="465"/>
      <c r="QNR1" s="465"/>
      <c r="QNS1" s="465"/>
      <c r="QNT1" s="465"/>
      <c r="QNU1" s="465"/>
      <c r="QNV1" s="465"/>
      <c r="QNW1" s="465"/>
      <c r="QNX1" s="465"/>
      <c r="QNY1" s="465"/>
      <c r="QNZ1" s="465"/>
      <c r="QOA1" s="465"/>
      <c r="QOB1" s="465"/>
      <c r="QOC1" s="465"/>
      <c r="QOD1" s="465"/>
      <c r="QOE1" s="465"/>
      <c r="QOF1" s="465"/>
      <c r="QOG1" s="465"/>
      <c r="QOH1" s="465"/>
      <c r="QOI1" s="465"/>
      <c r="QOJ1" s="465"/>
      <c r="QOK1" s="465"/>
      <c r="QOL1" s="465"/>
      <c r="QOM1" s="465"/>
      <c r="QON1" s="465"/>
      <c r="QOO1" s="465"/>
      <c r="QOP1" s="465"/>
      <c r="QOQ1" s="465"/>
      <c r="QOR1" s="465"/>
      <c r="QOS1" s="465"/>
      <c r="QOT1" s="465"/>
      <c r="QOU1" s="465"/>
      <c r="QOV1" s="465"/>
      <c r="QOW1" s="465"/>
      <c r="QOX1" s="465"/>
      <c r="QOY1" s="465"/>
      <c r="QOZ1" s="465"/>
      <c r="QPA1" s="465"/>
      <c r="QPB1" s="465"/>
      <c r="QPC1" s="465"/>
      <c r="QPD1" s="465"/>
      <c r="QPE1" s="465"/>
      <c r="QPF1" s="465"/>
      <c r="QPG1" s="465"/>
      <c r="QPH1" s="465"/>
      <c r="QPI1" s="465"/>
      <c r="QPJ1" s="465"/>
      <c r="QPK1" s="465"/>
      <c r="QPL1" s="465"/>
      <c r="QPM1" s="465"/>
      <c r="QPN1" s="465"/>
      <c r="QPO1" s="465"/>
      <c r="QPP1" s="465"/>
      <c r="QPQ1" s="465"/>
      <c r="QPR1" s="465"/>
      <c r="QPS1" s="465"/>
      <c r="QPT1" s="465"/>
      <c r="QPU1" s="465"/>
      <c r="QPV1" s="465"/>
      <c r="QPW1" s="465"/>
      <c r="QPX1" s="465"/>
      <c r="QPY1" s="465"/>
      <c r="QPZ1" s="465"/>
      <c r="QQA1" s="465"/>
      <c r="QQB1" s="465"/>
      <c r="QQC1" s="465"/>
      <c r="QQD1" s="465"/>
      <c r="QQE1" s="465"/>
      <c r="QQF1" s="465"/>
      <c r="QQG1" s="465"/>
      <c r="QQH1" s="465"/>
      <c r="QQI1" s="465"/>
      <c r="QQJ1" s="465"/>
      <c r="QQK1" s="465"/>
      <c r="QQL1" s="465"/>
      <c r="QQM1" s="465"/>
      <c r="QQN1" s="465"/>
      <c r="QQO1" s="465"/>
      <c r="QQP1" s="465"/>
      <c r="QQQ1" s="465"/>
      <c r="QQR1" s="465"/>
      <c r="QQS1" s="465"/>
      <c r="QQT1" s="465"/>
      <c r="QQU1" s="465"/>
      <c r="QQV1" s="465"/>
      <c r="QQW1" s="465"/>
      <c r="QQX1" s="465"/>
      <c r="QQY1" s="465"/>
      <c r="QQZ1" s="465"/>
      <c r="QRA1" s="465"/>
      <c r="QRB1" s="465"/>
      <c r="QRC1" s="465"/>
      <c r="QRD1" s="465"/>
      <c r="QRE1" s="465"/>
      <c r="QRF1" s="465"/>
      <c r="QRG1" s="465"/>
      <c r="QRH1" s="465"/>
      <c r="QRI1" s="465"/>
      <c r="QRJ1" s="465"/>
      <c r="QRK1" s="465"/>
      <c r="QRL1" s="465"/>
      <c r="QRM1" s="465"/>
      <c r="QRN1" s="465"/>
      <c r="QRO1" s="465"/>
      <c r="QRP1" s="465"/>
      <c r="QRQ1" s="465"/>
      <c r="QRR1" s="465"/>
      <c r="QRS1" s="465"/>
      <c r="QRT1" s="465"/>
      <c r="QRU1" s="465"/>
      <c r="QRV1" s="465"/>
      <c r="QRW1" s="465"/>
      <c r="QRX1" s="465"/>
      <c r="QRY1" s="465"/>
      <c r="QRZ1" s="465"/>
      <c r="QSA1" s="465"/>
      <c r="QSB1" s="465"/>
      <c r="QSC1" s="465"/>
      <c r="QSD1" s="465"/>
      <c r="QSE1" s="465"/>
      <c r="QSF1" s="465"/>
      <c r="QSG1" s="465"/>
      <c r="QSH1" s="465"/>
      <c r="QSI1" s="465"/>
      <c r="QSJ1" s="465"/>
      <c r="QSK1" s="465"/>
      <c r="QSL1" s="465"/>
      <c r="QSM1" s="465"/>
      <c r="QSN1" s="465"/>
      <c r="QSO1" s="465"/>
      <c r="QSP1" s="465"/>
      <c r="QSQ1" s="465"/>
      <c r="QSR1" s="465"/>
      <c r="QSS1" s="465"/>
      <c r="QST1" s="465"/>
      <c r="QSU1" s="465"/>
      <c r="QSV1" s="465"/>
      <c r="QSW1" s="465"/>
      <c r="QSX1" s="465"/>
      <c r="QSY1" s="465"/>
      <c r="QSZ1" s="465"/>
      <c r="QTA1" s="465"/>
      <c r="QTB1" s="465"/>
      <c r="QTC1" s="465"/>
      <c r="QTD1" s="465"/>
      <c r="QTE1" s="465"/>
      <c r="QTF1" s="465"/>
      <c r="QTG1" s="465"/>
      <c r="QTH1" s="465"/>
      <c r="QTI1" s="465"/>
      <c r="QTJ1" s="465"/>
      <c r="QTK1" s="465"/>
      <c r="QTL1" s="465"/>
      <c r="QTM1" s="465"/>
      <c r="QTN1" s="465"/>
      <c r="QTO1" s="465"/>
      <c r="QTP1" s="465"/>
      <c r="QTQ1" s="465"/>
      <c r="QTR1" s="465"/>
      <c r="QTS1" s="465"/>
      <c r="QTT1" s="465"/>
      <c r="QTU1" s="465"/>
      <c r="QTV1" s="465"/>
      <c r="QTW1" s="465"/>
      <c r="QTX1" s="465"/>
      <c r="QTY1" s="465"/>
      <c r="QTZ1" s="465"/>
      <c r="QUA1" s="465"/>
      <c r="QUB1" s="465"/>
      <c r="QUC1" s="465"/>
      <c r="QUD1" s="465"/>
      <c r="QUE1" s="465"/>
      <c r="QUF1" s="465"/>
      <c r="QUG1" s="465"/>
      <c r="QUH1" s="465"/>
      <c r="QUI1" s="465"/>
      <c r="QUJ1" s="465"/>
      <c r="QUK1" s="465"/>
      <c r="QUL1" s="465"/>
      <c r="QUM1" s="465"/>
      <c r="QUN1" s="465"/>
      <c r="QUO1" s="465"/>
      <c r="QUP1" s="465"/>
      <c r="QUQ1" s="465"/>
      <c r="QUR1" s="465"/>
      <c r="QUS1" s="465"/>
      <c r="QUT1" s="465"/>
      <c r="QUU1" s="465"/>
      <c r="QUV1" s="465"/>
      <c r="QUW1" s="465"/>
      <c r="QUX1" s="465"/>
      <c r="QUY1" s="465"/>
      <c r="QUZ1" s="465"/>
      <c r="QVA1" s="465"/>
      <c r="QVB1" s="465"/>
      <c r="QVC1" s="465"/>
      <c r="QVD1" s="465"/>
      <c r="QVE1" s="465"/>
      <c r="QVF1" s="465"/>
      <c r="QVG1" s="465"/>
      <c r="QVH1" s="465"/>
      <c r="QVI1" s="465"/>
      <c r="QVJ1" s="465"/>
      <c r="QVK1" s="465"/>
      <c r="QVL1" s="465"/>
      <c r="QVM1" s="465"/>
      <c r="QVN1" s="465"/>
      <c r="QVO1" s="465"/>
      <c r="QVP1" s="465"/>
      <c r="QVQ1" s="465"/>
      <c r="QVR1" s="465"/>
      <c r="QVS1" s="465"/>
      <c r="QVT1" s="465"/>
      <c r="QVU1" s="465"/>
      <c r="QVV1" s="465"/>
      <c r="QVW1" s="465"/>
      <c r="QVX1" s="465"/>
      <c r="QVY1" s="465"/>
      <c r="QVZ1" s="465"/>
      <c r="QWA1" s="465"/>
      <c r="QWB1" s="465"/>
      <c r="QWC1" s="465"/>
      <c r="QWD1" s="465"/>
      <c r="QWE1" s="465"/>
      <c r="QWF1" s="465"/>
      <c r="QWG1" s="465"/>
      <c r="QWH1" s="465"/>
      <c r="QWI1" s="465"/>
      <c r="QWJ1" s="465"/>
      <c r="QWK1" s="465"/>
      <c r="QWL1" s="465"/>
      <c r="QWM1" s="465"/>
      <c r="QWN1" s="465"/>
      <c r="QWO1" s="465"/>
      <c r="QWP1" s="465"/>
      <c r="QWQ1" s="465"/>
      <c r="QWR1" s="465"/>
      <c r="QWS1" s="465"/>
      <c r="QWT1" s="465"/>
      <c r="QWU1" s="465"/>
      <c r="QWV1" s="465"/>
      <c r="QWW1" s="465"/>
      <c r="QWX1" s="465"/>
      <c r="QWY1" s="465"/>
      <c r="QWZ1" s="465"/>
      <c r="QXA1" s="465"/>
      <c r="QXB1" s="465"/>
      <c r="QXC1" s="465"/>
      <c r="QXD1" s="465"/>
      <c r="QXE1" s="465"/>
      <c r="QXF1" s="465"/>
      <c r="QXG1" s="465"/>
      <c r="QXH1" s="465"/>
      <c r="QXI1" s="465"/>
      <c r="QXJ1" s="465"/>
      <c r="QXK1" s="465"/>
      <c r="QXL1" s="465"/>
      <c r="QXM1" s="465"/>
      <c r="QXN1" s="465"/>
      <c r="QXO1" s="465"/>
      <c r="QXP1" s="465"/>
      <c r="QXQ1" s="465"/>
      <c r="QXR1" s="465"/>
      <c r="QXS1" s="465"/>
      <c r="QXT1" s="465"/>
      <c r="QXU1" s="465"/>
      <c r="QXV1" s="465"/>
      <c r="QXW1" s="465"/>
      <c r="QXX1" s="465"/>
      <c r="QXY1" s="465"/>
      <c r="QXZ1" s="465"/>
      <c r="QYA1" s="465"/>
      <c r="QYB1" s="465"/>
      <c r="QYC1" s="465"/>
      <c r="QYD1" s="465"/>
      <c r="QYE1" s="465"/>
      <c r="QYF1" s="465"/>
      <c r="QYG1" s="465"/>
      <c r="QYH1" s="465"/>
      <c r="QYI1" s="465"/>
      <c r="QYJ1" s="465"/>
      <c r="QYK1" s="465"/>
      <c r="QYL1" s="465"/>
      <c r="QYM1" s="465"/>
      <c r="QYN1" s="465"/>
      <c r="QYO1" s="465"/>
      <c r="QYP1" s="465"/>
      <c r="QYQ1" s="465"/>
      <c r="QYR1" s="465"/>
      <c r="QYS1" s="465"/>
      <c r="QYT1" s="465"/>
      <c r="QYU1" s="465"/>
      <c r="QYV1" s="465"/>
      <c r="QYW1" s="465"/>
      <c r="QYX1" s="465"/>
      <c r="QYY1" s="465"/>
      <c r="QYZ1" s="465"/>
      <c r="QZA1" s="465"/>
      <c r="QZB1" s="465"/>
      <c r="QZC1" s="465"/>
      <c r="QZD1" s="465"/>
      <c r="QZE1" s="465"/>
      <c r="QZF1" s="465"/>
      <c r="QZG1" s="465"/>
      <c r="QZH1" s="465"/>
      <c r="QZI1" s="465"/>
      <c r="QZJ1" s="465"/>
      <c r="QZK1" s="465"/>
      <c r="QZL1" s="465"/>
      <c r="QZM1" s="465"/>
      <c r="QZN1" s="465"/>
      <c r="QZO1" s="465"/>
      <c r="QZP1" s="465"/>
      <c r="QZQ1" s="465"/>
      <c r="QZR1" s="465"/>
      <c r="QZS1" s="465"/>
      <c r="QZT1" s="465"/>
      <c r="QZU1" s="465"/>
      <c r="QZV1" s="465"/>
      <c r="QZW1" s="465"/>
      <c r="QZX1" s="465"/>
      <c r="QZY1" s="465"/>
      <c r="QZZ1" s="465"/>
      <c r="RAA1" s="465"/>
      <c r="RAB1" s="465"/>
      <c r="RAC1" s="465"/>
      <c r="RAD1" s="465"/>
      <c r="RAE1" s="465"/>
      <c r="RAF1" s="465"/>
      <c r="RAG1" s="465"/>
      <c r="RAH1" s="465"/>
      <c r="RAI1" s="465"/>
      <c r="RAJ1" s="465"/>
      <c r="RAK1" s="465"/>
      <c r="RAL1" s="465"/>
      <c r="RAM1" s="465"/>
      <c r="RAN1" s="465"/>
      <c r="RAO1" s="465"/>
      <c r="RAP1" s="465"/>
      <c r="RAQ1" s="465"/>
      <c r="RAR1" s="465"/>
      <c r="RAS1" s="465"/>
      <c r="RAT1" s="465"/>
      <c r="RAU1" s="465"/>
      <c r="RAV1" s="465"/>
      <c r="RAW1" s="465"/>
      <c r="RAX1" s="465"/>
      <c r="RAY1" s="465"/>
      <c r="RAZ1" s="465"/>
      <c r="RBA1" s="465"/>
      <c r="RBB1" s="465"/>
      <c r="RBC1" s="465"/>
      <c r="RBD1" s="465"/>
      <c r="RBE1" s="465"/>
      <c r="RBF1" s="465"/>
      <c r="RBG1" s="465"/>
      <c r="RBH1" s="465"/>
      <c r="RBI1" s="465"/>
      <c r="RBJ1" s="465"/>
      <c r="RBK1" s="465"/>
      <c r="RBL1" s="465"/>
      <c r="RBM1" s="465"/>
      <c r="RBN1" s="465"/>
      <c r="RBO1" s="465"/>
      <c r="RBP1" s="465"/>
      <c r="RBQ1" s="465"/>
      <c r="RBR1" s="465"/>
      <c r="RBS1" s="465"/>
      <c r="RBT1" s="465"/>
      <c r="RBU1" s="465"/>
      <c r="RBV1" s="465"/>
      <c r="RBW1" s="465"/>
      <c r="RBX1" s="465"/>
      <c r="RBY1" s="465"/>
      <c r="RBZ1" s="465"/>
      <c r="RCA1" s="465"/>
      <c r="RCB1" s="465"/>
      <c r="RCC1" s="465"/>
      <c r="RCD1" s="465"/>
      <c r="RCE1" s="465"/>
      <c r="RCF1" s="465"/>
      <c r="RCG1" s="465"/>
      <c r="RCH1" s="465"/>
      <c r="RCI1" s="465"/>
      <c r="RCJ1" s="465"/>
      <c r="RCK1" s="465"/>
      <c r="RCL1" s="465"/>
      <c r="RCM1" s="465"/>
      <c r="RCN1" s="465"/>
      <c r="RCO1" s="465"/>
      <c r="RCP1" s="465"/>
      <c r="RCQ1" s="465"/>
      <c r="RCR1" s="465"/>
      <c r="RCS1" s="465"/>
      <c r="RCT1" s="465"/>
      <c r="RCU1" s="465"/>
      <c r="RCV1" s="465"/>
      <c r="RCW1" s="465"/>
      <c r="RCX1" s="465"/>
      <c r="RCY1" s="465"/>
      <c r="RCZ1" s="465"/>
      <c r="RDA1" s="465"/>
      <c r="RDB1" s="465"/>
      <c r="RDC1" s="465"/>
      <c r="RDD1" s="465"/>
      <c r="RDE1" s="465"/>
      <c r="RDF1" s="465"/>
      <c r="RDG1" s="465"/>
      <c r="RDH1" s="465"/>
      <c r="RDI1" s="465"/>
      <c r="RDJ1" s="465"/>
      <c r="RDK1" s="465"/>
      <c r="RDL1" s="465"/>
      <c r="RDM1" s="465"/>
      <c r="RDN1" s="465"/>
      <c r="RDO1" s="465"/>
      <c r="RDP1" s="465"/>
      <c r="RDQ1" s="465"/>
      <c r="RDR1" s="465"/>
      <c r="RDS1" s="465"/>
      <c r="RDT1" s="465"/>
      <c r="RDU1" s="465"/>
      <c r="RDV1" s="465"/>
      <c r="RDW1" s="465"/>
      <c r="RDX1" s="465"/>
      <c r="RDY1" s="465"/>
      <c r="RDZ1" s="465"/>
      <c r="REA1" s="465"/>
      <c r="REB1" s="465"/>
      <c r="REC1" s="465"/>
      <c r="RED1" s="465"/>
      <c r="REE1" s="465"/>
      <c r="REF1" s="465"/>
      <c r="REG1" s="465"/>
      <c r="REH1" s="465"/>
      <c r="REI1" s="465"/>
      <c r="REJ1" s="465"/>
      <c r="REK1" s="465"/>
      <c r="REL1" s="465"/>
      <c r="REM1" s="465"/>
      <c r="REN1" s="465"/>
      <c r="REO1" s="465"/>
      <c r="REP1" s="465"/>
      <c r="REQ1" s="465"/>
      <c r="RER1" s="465"/>
      <c r="RES1" s="465"/>
      <c r="RET1" s="465"/>
      <c r="REU1" s="465"/>
      <c r="REV1" s="465"/>
      <c r="REW1" s="465"/>
      <c r="REX1" s="465"/>
      <c r="REY1" s="465"/>
      <c r="REZ1" s="465"/>
      <c r="RFA1" s="465"/>
      <c r="RFB1" s="465"/>
      <c r="RFC1" s="465"/>
      <c r="RFD1" s="465"/>
      <c r="RFE1" s="465"/>
      <c r="RFF1" s="465"/>
      <c r="RFG1" s="465"/>
      <c r="RFH1" s="465"/>
      <c r="RFI1" s="465"/>
      <c r="RFJ1" s="465"/>
      <c r="RFK1" s="465"/>
      <c r="RFL1" s="465"/>
      <c r="RFM1" s="465"/>
      <c r="RFN1" s="465"/>
      <c r="RFO1" s="465"/>
      <c r="RFP1" s="465"/>
      <c r="RFQ1" s="465"/>
      <c r="RFR1" s="465"/>
      <c r="RFS1" s="465"/>
      <c r="RFT1" s="465"/>
      <c r="RFU1" s="465"/>
      <c r="RFV1" s="465"/>
      <c r="RFW1" s="465"/>
      <c r="RFX1" s="465"/>
      <c r="RFY1" s="465"/>
      <c r="RFZ1" s="465"/>
      <c r="RGA1" s="465"/>
      <c r="RGB1" s="465"/>
      <c r="RGC1" s="465"/>
      <c r="RGD1" s="465"/>
      <c r="RGE1" s="465"/>
      <c r="RGF1" s="465"/>
      <c r="RGG1" s="465"/>
      <c r="RGH1" s="465"/>
      <c r="RGI1" s="465"/>
      <c r="RGJ1" s="465"/>
      <c r="RGK1" s="465"/>
      <c r="RGL1" s="465"/>
      <c r="RGM1" s="465"/>
      <c r="RGN1" s="465"/>
      <c r="RGO1" s="465"/>
      <c r="RGP1" s="465"/>
      <c r="RGQ1" s="465"/>
      <c r="RGR1" s="465"/>
      <c r="RGS1" s="465"/>
      <c r="RGT1" s="465"/>
      <c r="RGU1" s="465"/>
      <c r="RGV1" s="465"/>
      <c r="RGW1" s="465"/>
      <c r="RGX1" s="465"/>
      <c r="RGY1" s="465"/>
      <c r="RGZ1" s="465"/>
      <c r="RHA1" s="465"/>
      <c r="RHB1" s="465"/>
      <c r="RHC1" s="465"/>
      <c r="RHD1" s="465"/>
      <c r="RHE1" s="465"/>
      <c r="RHF1" s="465"/>
      <c r="RHG1" s="465"/>
      <c r="RHH1" s="465"/>
      <c r="RHI1" s="465"/>
      <c r="RHJ1" s="465"/>
      <c r="RHK1" s="465"/>
      <c r="RHL1" s="465"/>
      <c r="RHM1" s="465"/>
      <c r="RHN1" s="465"/>
      <c r="RHO1" s="465"/>
      <c r="RHP1" s="465"/>
      <c r="RHQ1" s="465"/>
      <c r="RHR1" s="465"/>
      <c r="RHS1" s="465"/>
      <c r="RHT1" s="465"/>
      <c r="RHU1" s="465"/>
      <c r="RHV1" s="465"/>
      <c r="RHW1" s="465"/>
      <c r="RHX1" s="465"/>
      <c r="RHY1" s="465"/>
      <c r="RHZ1" s="465"/>
      <c r="RIA1" s="465"/>
      <c r="RIB1" s="465"/>
      <c r="RIC1" s="465"/>
      <c r="RID1" s="465"/>
      <c r="RIE1" s="465"/>
      <c r="RIF1" s="465"/>
      <c r="RIG1" s="465"/>
      <c r="RIH1" s="465"/>
      <c r="RII1" s="465"/>
      <c r="RIJ1" s="465"/>
      <c r="RIK1" s="465"/>
      <c r="RIL1" s="465"/>
      <c r="RIM1" s="465"/>
      <c r="RIN1" s="465"/>
      <c r="RIO1" s="465"/>
      <c r="RIP1" s="465"/>
      <c r="RIQ1" s="465"/>
      <c r="RIR1" s="465"/>
      <c r="RIS1" s="465"/>
      <c r="RIT1" s="465"/>
      <c r="RIU1" s="465"/>
      <c r="RIV1" s="465"/>
      <c r="RIW1" s="465"/>
      <c r="RIX1" s="465"/>
      <c r="RIY1" s="465"/>
      <c r="RIZ1" s="465"/>
      <c r="RJA1" s="465"/>
      <c r="RJB1" s="465"/>
      <c r="RJC1" s="465"/>
      <c r="RJD1" s="465"/>
      <c r="RJE1" s="465"/>
      <c r="RJF1" s="465"/>
      <c r="RJG1" s="465"/>
      <c r="RJH1" s="465"/>
      <c r="RJI1" s="465"/>
      <c r="RJJ1" s="465"/>
      <c r="RJK1" s="465"/>
      <c r="RJL1" s="465"/>
      <c r="RJM1" s="465"/>
      <c r="RJN1" s="465"/>
      <c r="RJO1" s="465"/>
      <c r="RJP1" s="465"/>
      <c r="RJQ1" s="465"/>
      <c r="RJR1" s="465"/>
      <c r="RJS1" s="465"/>
      <c r="RJT1" s="465"/>
      <c r="RJU1" s="465"/>
      <c r="RJV1" s="465"/>
      <c r="RJW1" s="465"/>
      <c r="RJX1" s="465"/>
      <c r="RJY1" s="465"/>
      <c r="RJZ1" s="465"/>
      <c r="RKA1" s="465"/>
      <c r="RKB1" s="465"/>
      <c r="RKC1" s="465"/>
      <c r="RKD1" s="465"/>
      <c r="RKE1" s="465"/>
      <c r="RKF1" s="465"/>
      <c r="RKG1" s="465"/>
      <c r="RKH1" s="465"/>
      <c r="RKI1" s="465"/>
      <c r="RKJ1" s="465"/>
      <c r="RKK1" s="465"/>
      <c r="RKL1" s="465"/>
      <c r="RKM1" s="465"/>
      <c r="RKN1" s="465"/>
      <c r="RKO1" s="465"/>
      <c r="RKP1" s="465"/>
      <c r="RKQ1" s="465"/>
      <c r="RKR1" s="465"/>
      <c r="RKS1" s="465"/>
      <c r="RKT1" s="465"/>
      <c r="RKU1" s="465"/>
      <c r="RKV1" s="465"/>
      <c r="RKW1" s="465"/>
      <c r="RKX1" s="465"/>
      <c r="RKY1" s="465"/>
      <c r="RKZ1" s="465"/>
      <c r="RLA1" s="465"/>
      <c r="RLB1" s="465"/>
      <c r="RLC1" s="465"/>
      <c r="RLD1" s="465"/>
      <c r="RLE1" s="465"/>
      <c r="RLF1" s="465"/>
      <c r="RLG1" s="465"/>
      <c r="RLH1" s="465"/>
      <c r="RLI1" s="465"/>
      <c r="RLJ1" s="465"/>
      <c r="RLK1" s="465"/>
      <c r="RLL1" s="465"/>
      <c r="RLM1" s="465"/>
      <c r="RLN1" s="465"/>
      <c r="RLO1" s="465"/>
      <c r="RLP1" s="465"/>
      <c r="RLQ1" s="465"/>
      <c r="RLR1" s="465"/>
      <c r="RLS1" s="465"/>
      <c r="RLT1" s="465"/>
      <c r="RLU1" s="465"/>
      <c r="RLV1" s="465"/>
      <c r="RLW1" s="465"/>
      <c r="RLX1" s="465"/>
      <c r="RLY1" s="465"/>
      <c r="RLZ1" s="465"/>
      <c r="RMA1" s="465"/>
      <c r="RMB1" s="465"/>
      <c r="RMC1" s="465"/>
      <c r="RMD1" s="465"/>
      <c r="RME1" s="465"/>
      <c r="RMF1" s="465"/>
      <c r="RMG1" s="465"/>
      <c r="RMH1" s="465"/>
      <c r="RMI1" s="465"/>
      <c r="RMJ1" s="465"/>
      <c r="RMK1" s="465"/>
      <c r="RML1" s="465"/>
      <c r="RMM1" s="465"/>
      <c r="RMN1" s="465"/>
      <c r="RMO1" s="465"/>
      <c r="RMP1" s="465"/>
      <c r="RMQ1" s="465"/>
      <c r="RMR1" s="465"/>
      <c r="RMS1" s="465"/>
      <c r="RMT1" s="465"/>
      <c r="RMU1" s="465"/>
      <c r="RMV1" s="465"/>
      <c r="RMW1" s="465"/>
      <c r="RMX1" s="465"/>
      <c r="RMY1" s="465"/>
      <c r="RMZ1" s="465"/>
      <c r="RNA1" s="465"/>
      <c r="RNB1" s="465"/>
      <c r="RNC1" s="465"/>
      <c r="RND1" s="465"/>
      <c r="RNE1" s="465"/>
      <c r="RNF1" s="465"/>
      <c r="RNG1" s="465"/>
      <c r="RNH1" s="465"/>
      <c r="RNI1" s="465"/>
      <c r="RNJ1" s="465"/>
      <c r="RNK1" s="465"/>
      <c r="RNL1" s="465"/>
      <c r="RNM1" s="465"/>
      <c r="RNN1" s="465"/>
      <c r="RNO1" s="465"/>
      <c r="RNP1" s="465"/>
      <c r="RNQ1" s="465"/>
      <c r="RNR1" s="465"/>
      <c r="RNS1" s="465"/>
      <c r="RNT1" s="465"/>
      <c r="RNU1" s="465"/>
      <c r="RNV1" s="465"/>
      <c r="RNW1" s="465"/>
      <c r="RNX1" s="465"/>
      <c r="RNY1" s="465"/>
      <c r="RNZ1" s="465"/>
      <c r="ROA1" s="465"/>
      <c r="ROB1" s="465"/>
      <c r="ROC1" s="465"/>
      <c r="ROD1" s="465"/>
      <c r="ROE1" s="465"/>
      <c r="ROF1" s="465"/>
      <c r="ROG1" s="465"/>
      <c r="ROH1" s="465"/>
      <c r="ROI1" s="465"/>
      <c r="ROJ1" s="465"/>
      <c r="ROK1" s="465"/>
      <c r="ROL1" s="465"/>
      <c r="ROM1" s="465"/>
      <c r="RON1" s="465"/>
      <c r="ROO1" s="465"/>
      <c r="ROP1" s="465"/>
      <c r="ROQ1" s="465"/>
      <c r="ROR1" s="465"/>
      <c r="ROS1" s="465"/>
      <c r="ROT1" s="465"/>
      <c r="ROU1" s="465"/>
      <c r="ROV1" s="465"/>
      <c r="ROW1" s="465"/>
      <c r="ROX1" s="465"/>
      <c r="ROY1" s="465"/>
      <c r="ROZ1" s="465"/>
      <c r="RPA1" s="465"/>
      <c r="RPB1" s="465"/>
      <c r="RPC1" s="465"/>
      <c r="RPD1" s="465"/>
      <c r="RPE1" s="465"/>
      <c r="RPF1" s="465"/>
      <c r="RPG1" s="465"/>
      <c r="RPH1" s="465"/>
      <c r="RPI1" s="465"/>
      <c r="RPJ1" s="465"/>
      <c r="RPK1" s="465"/>
      <c r="RPL1" s="465"/>
      <c r="RPM1" s="465"/>
      <c r="RPN1" s="465"/>
      <c r="RPO1" s="465"/>
      <c r="RPP1" s="465"/>
      <c r="RPQ1" s="465"/>
      <c r="RPR1" s="465"/>
      <c r="RPS1" s="465"/>
      <c r="RPT1" s="465"/>
      <c r="RPU1" s="465"/>
      <c r="RPV1" s="465"/>
      <c r="RPW1" s="465"/>
      <c r="RPX1" s="465"/>
      <c r="RPY1" s="465"/>
      <c r="RPZ1" s="465"/>
      <c r="RQA1" s="465"/>
      <c r="RQB1" s="465"/>
      <c r="RQC1" s="465"/>
      <c r="RQD1" s="465"/>
      <c r="RQE1" s="465"/>
      <c r="RQF1" s="465"/>
      <c r="RQG1" s="465"/>
      <c r="RQH1" s="465"/>
      <c r="RQI1" s="465"/>
      <c r="RQJ1" s="465"/>
      <c r="RQK1" s="465"/>
      <c r="RQL1" s="465"/>
      <c r="RQM1" s="465"/>
      <c r="RQN1" s="465"/>
      <c r="RQO1" s="465"/>
      <c r="RQP1" s="465"/>
      <c r="RQQ1" s="465"/>
      <c r="RQR1" s="465"/>
      <c r="RQS1" s="465"/>
      <c r="RQT1" s="465"/>
      <c r="RQU1" s="465"/>
      <c r="RQV1" s="465"/>
      <c r="RQW1" s="465"/>
      <c r="RQX1" s="465"/>
      <c r="RQY1" s="465"/>
      <c r="RQZ1" s="465"/>
      <c r="RRA1" s="465"/>
      <c r="RRB1" s="465"/>
      <c r="RRC1" s="465"/>
      <c r="RRD1" s="465"/>
      <c r="RRE1" s="465"/>
      <c r="RRF1" s="465"/>
      <c r="RRG1" s="465"/>
      <c r="RRH1" s="465"/>
      <c r="RRI1" s="465"/>
      <c r="RRJ1" s="465"/>
      <c r="RRK1" s="465"/>
      <c r="RRL1" s="465"/>
      <c r="RRM1" s="465"/>
      <c r="RRN1" s="465"/>
      <c r="RRO1" s="465"/>
      <c r="RRP1" s="465"/>
      <c r="RRQ1" s="465"/>
      <c r="RRR1" s="465"/>
      <c r="RRS1" s="465"/>
      <c r="RRT1" s="465"/>
      <c r="RRU1" s="465"/>
      <c r="RRV1" s="465"/>
      <c r="RRW1" s="465"/>
      <c r="RRX1" s="465"/>
      <c r="RRY1" s="465"/>
      <c r="RRZ1" s="465"/>
      <c r="RSA1" s="465"/>
      <c r="RSB1" s="465"/>
      <c r="RSC1" s="465"/>
      <c r="RSD1" s="465"/>
      <c r="RSE1" s="465"/>
      <c r="RSF1" s="465"/>
      <c r="RSG1" s="465"/>
      <c r="RSH1" s="465"/>
      <c r="RSI1" s="465"/>
      <c r="RSJ1" s="465"/>
      <c r="RSK1" s="465"/>
      <c r="RSL1" s="465"/>
      <c r="RSM1" s="465"/>
      <c r="RSN1" s="465"/>
      <c r="RSO1" s="465"/>
      <c r="RSP1" s="465"/>
      <c r="RSQ1" s="465"/>
      <c r="RSR1" s="465"/>
      <c r="RSS1" s="465"/>
      <c r="RST1" s="465"/>
      <c r="RSU1" s="465"/>
      <c r="RSV1" s="465"/>
      <c r="RSW1" s="465"/>
      <c r="RSX1" s="465"/>
      <c r="RSY1" s="465"/>
      <c r="RSZ1" s="465"/>
      <c r="RTA1" s="465"/>
      <c r="RTB1" s="465"/>
      <c r="RTC1" s="465"/>
      <c r="RTD1" s="465"/>
      <c r="RTE1" s="465"/>
      <c r="RTF1" s="465"/>
      <c r="RTG1" s="465"/>
      <c r="RTH1" s="465"/>
      <c r="RTI1" s="465"/>
      <c r="RTJ1" s="465"/>
      <c r="RTK1" s="465"/>
      <c r="RTL1" s="465"/>
      <c r="RTM1" s="465"/>
      <c r="RTN1" s="465"/>
      <c r="RTO1" s="465"/>
      <c r="RTP1" s="465"/>
      <c r="RTQ1" s="465"/>
      <c r="RTR1" s="465"/>
      <c r="RTS1" s="465"/>
      <c r="RTT1" s="465"/>
      <c r="RTU1" s="465"/>
      <c r="RTV1" s="465"/>
      <c r="RTW1" s="465"/>
      <c r="RTX1" s="465"/>
      <c r="RTY1" s="465"/>
      <c r="RTZ1" s="465"/>
      <c r="RUA1" s="465"/>
      <c r="RUB1" s="465"/>
      <c r="RUC1" s="465"/>
      <c r="RUD1" s="465"/>
      <c r="RUE1" s="465"/>
      <c r="RUF1" s="465"/>
      <c r="RUG1" s="465"/>
      <c r="RUH1" s="465"/>
      <c r="RUI1" s="465"/>
      <c r="RUJ1" s="465"/>
      <c r="RUK1" s="465"/>
      <c r="RUL1" s="465"/>
      <c r="RUM1" s="465"/>
      <c r="RUN1" s="465"/>
      <c r="RUO1" s="465"/>
      <c r="RUP1" s="465"/>
      <c r="RUQ1" s="465"/>
      <c r="RUR1" s="465"/>
      <c r="RUS1" s="465"/>
      <c r="RUT1" s="465"/>
      <c r="RUU1" s="465"/>
      <c r="RUV1" s="465"/>
      <c r="RUW1" s="465"/>
      <c r="RUX1" s="465"/>
      <c r="RUY1" s="465"/>
      <c r="RUZ1" s="465"/>
      <c r="RVA1" s="465"/>
      <c r="RVB1" s="465"/>
      <c r="RVC1" s="465"/>
      <c r="RVD1" s="465"/>
      <c r="RVE1" s="465"/>
      <c r="RVF1" s="465"/>
      <c r="RVG1" s="465"/>
      <c r="RVH1" s="465"/>
      <c r="RVI1" s="465"/>
      <c r="RVJ1" s="465"/>
      <c r="RVK1" s="465"/>
      <c r="RVL1" s="465"/>
      <c r="RVM1" s="465"/>
      <c r="RVN1" s="465"/>
      <c r="RVO1" s="465"/>
      <c r="RVP1" s="465"/>
      <c r="RVQ1" s="465"/>
      <c r="RVR1" s="465"/>
      <c r="RVS1" s="465"/>
      <c r="RVT1" s="465"/>
      <c r="RVU1" s="465"/>
      <c r="RVV1" s="465"/>
      <c r="RVW1" s="465"/>
      <c r="RVX1" s="465"/>
      <c r="RVY1" s="465"/>
      <c r="RVZ1" s="465"/>
      <c r="RWA1" s="465"/>
      <c r="RWB1" s="465"/>
      <c r="RWC1" s="465"/>
      <c r="RWD1" s="465"/>
      <c r="RWE1" s="465"/>
      <c r="RWF1" s="465"/>
      <c r="RWG1" s="465"/>
      <c r="RWH1" s="465"/>
      <c r="RWI1" s="465"/>
      <c r="RWJ1" s="465"/>
      <c r="RWK1" s="465"/>
      <c r="RWL1" s="465"/>
      <c r="RWM1" s="465"/>
      <c r="RWN1" s="465"/>
      <c r="RWO1" s="465"/>
      <c r="RWP1" s="465"/>
      <c r="RWQ1" s="465"/>
      <c r="RWR1" s="465"/>
      <c r="RWS1" s="465"/>
      <c r="RWT1" s="465"/>
      <c r="RWU1" s="465"/>
      <c r="RWV1" s="465"/>
      <c r="RWW1" s="465"/>
      <c r="RWX1" s="465"/>
      <c r="RWY1" s="465"/>
      <c r="RWZ1" s="465"/>
      <c r="RXA1" s="465"/>
      <c r="RXB1" s="465"/>
      <c r="RXC1" s="465"/>
      <c r="RXD1" s="465"/>
      <c r="RXE1" s="465"/>
      <c r="RXF1" s="465"/>
      <c r="RXG1" s="465"/>
      <c r="RXH1" s="465"/>
      <c r="RXI1" s="465"/>
      <c r="RXJ1" s="465"/>
      <c r="RXK1" s="465"/>
      <c r="RXL1" s="465"/>
      <c r="RXM1" s="465"/>
      <c r="RXN1" s="465"/>
      <c r="RXO1" s="465"/>
      <c r="RXP1" s="465"/>
      <c r="RXQ1" s="465"/>
      <c r="RXR1" s="465"/>
      <c r="RXS1" s="465"/>
      <c r="RXT1" s="465"/>
      <c r="RXU1" s="465"/>
      <c r="RXV1" s="465"/>
      <c r="RXW1" s="465"/>
      <c r="RXX1" s="465"/>
      <c r="RXY1" s="465"/>
      <c r="RXZ1" s="465"/>
      <c r="RYA1" s="465"/>
      <c r="RYB1" s="465"/>
      <c r="RYC1" s="465"/>
      <c r="RYD1" s="465"/>
      <c r="RYE1" s="465"/>
      <c r="RYF1" s="465"/>
      <c r="RYG1" s="465"/>
      <c r="RYH1" s="465"/>
      <c r="RYI1" s="465"/>
      <c r="RYJ1" s="465"/>
      <c r="RYK1" s="465"/>
      <c r="RYL1" s="465"/>
      <c r="RYM1" s="465"/>
      <c r="RYN1" s="465"/>
      <c r="RYO1" s="465"/>
      <c r="RYP1" s="465"/>
      <c r="RYQ1" s="465"/>
      <c r="RYR1" s="465"/>
      <c r="RYS1" s="465"/>
      <c r="RYT1" s="465"/>
      <c r="RYU1" s="465"/>
      <c r="RYV1" s="465"/>
      <c r="RYW1" s="465"/>
      <c r="RYX1" s="465"/>
      <c r="RYY1" s="465"/>
      <c r="RYZ1" s="465"/>
      <c r="RZA1" s="465"/>
      <c r="RZB1" s="465"/>
      <c r="RZC1" s="465"/>
      <c r="RZD1" s="465"/>
      <c r="RZE1" s="465"/>
      <c r="RZF1" s="465"/>
      <c r="RZG1" s="465"/>
      <c r="RZH1" s="465"/>
      <c r="RZI1" s="465"/>
      <c r="RZJ1" s="465"/>
      <c r="RZK1" s="465"/>
      <c r="RZL1" s="465"/>
      <c r="RZM1" s="465"/>
      <c r="RZN1" s="465"/>
      <c r="RZO1" s="465"/>
      <c r="RZP1" s="465"/>
      <c r="RZQ1" s="465"/>
      <c r="RZR1" s="465"/>
      <c r="RZS1" s="465"/>
      <c r="RZT1" s="465"/>
      <c r="RZU1" s="465"/>
      <c r="RZV1" s="465"/>
      <c r="RZW1" s="465"/>
      <c r="RZX1" s="465"/>
      <c r="RZY1" s="465"/>
      <c r="RZZ1" s="465"/>
      <c r="SAA1" s="465"/>
      <c r="SAB1" s="465"/>
      <c r="SAC1" s="465"/>
      <c r="SAD1" s="465"/>
      <c r="SAE1" s="465"/>
      <c r="SAF1" s="465"/>
      <c r="SAG1" s="465"/>
      <c r="SAH1" s="465"/>
      <c r="SAI1" s="465"/>
      <c r="SAJ1" s="465"/>
      <c r="SAK1" s="465"/>
      <c r="SAL1" s="465"/>
      <c r="SAM1" s="465"/>
      <c r="SAN1" s="465"/>
      <c r="SAO1" s="465"/>
      <c r="SAP1" s="465"/>
      <c r="SAQ1" s="465"/>
      <c r="SAR1" s="465"/>
      <c r="SAS1" s="465"/>
      <c r="SAT1" s="465"/>
      <c r="SAU1" s="465"/>
      <c r="SAV1" s="465"/>
      <c r="SAW1" s="465"/>
      <c r="SAX1" s="465"/>
      <c r="SAY1" s="465"/>
      <c r="SAZ1" s="465"/>
      <c r="SBA1" s="465"/>
      <c r="SBB1" s="465"/>
      <c r="SBC1" s="465"/>
      <c r="SBD1" s="465"/>
      <c r="SBE1" s="465"/>
      <c r="SBF1" s="465"/>
      <c r="SBG1" s="465"/>
      <c r="SBH1" s="465"/>
      <c r="SBI1" s="465"/>
      <c r="SBJ1" s="465"/>
      <c r="SBK1" s="465"/>
      <c r="SBL1" s="465"/>
      <c r="SBM1" s="465"/>
      <c r="SBN1" s="465"/>
      <c r="SBO1" s="465"/>
      <c r="SBP1" s="465"/>
      <c r="SBQ1" s="465"/>
      <c r="SBR1" s="465"/>
      <c r="SBS1" s="465"/>
      <c r="SBT1" s="465"/>
      <c r="SBU1" s="465"/>
      <c r="SBV1" s="465"/>
      <c r="SBW1" s="465"/>
      <c r="SBX1" s="465"/>
      <c r="SBY1" s="465"/>
      <c r="SBZ1" s="465"/>
      <c r="SCA1" s="465"/>
      <c r="SCB1" s="465"/>
      <c r="SCC1" s="465"/>
      <c r="SCD1" s="465"/>
      <c r="SCE1" s="465"/>
      <c r="SCF1" s="465"/>
      <c r="SCG1" s="465"/>
      <c r="SCH1" s="465"/>
      <c r="SCI1" s="465"/>
      <c r="SCJ1" s="465"/>
      <c r="SCK1" s="465"/>
      <c r="SCL1" s="465"/>
      <c r="SCM1" s="465"/>
      <c r="SCN1" s="465"/>
      <c r="SCO1" s="465"/>
      <c r="SCP1" s="465"/>
      <c r="SCQ1" s="465"/>
      <c r="SCR1" s="465"/>
      <c r="SCS1" s="465"/>
      <c r="SCT1" s="465"/>
      <c r="SCU1" s="465"/>
      <c r="SCV1" s="465"/>
      <c r="SCW1" s="465"/>
      <c r="SCX1" s="465"/>
      <c r="SCY1" s="465"/>
      <c r="SCZ1" s="465"/>
      <c r="SDA1" s="465"/>
      <c r="SDB1" s="465"/>
      <c r="SDC1" s="465"/>
      <c r="SDD1" s="465"/>
      <c r="SDE1" s="465"/>
      <c r="SDF1" s="465"/>
      <c r="SDG1" s="465"/>
      <c r="SDH1" s="465"/>
      <c r="SDI1" s="465"/>
      <c r="SDJ1" s="465"/>
      <c r="SDK1" s="465"/>
      <c r="SDL1" s="465"/>
      <c r="SDM1" s="465"/>
      <c r="SDN1" s="465"/>
      <c r="SDO1" s="465"/>
      <c r="SDP1" s="465"/>
      <c r="SDQ1" s="465"/>
      <c r="SDR1" s="465"/>
      <c r="SDS1" s="465"/>
      <c r="SDT1" s="465"/>
      <c r="SDU1" s="465"/>
      <c r="SDV1" s="465"/>
      <c r="SDW1" s="465"/>
      <c r="SDX1" s="465"/>
      <c r="SDY1" s="465"/>
      <c r="SDZ1" s="465"/>
      <c r="SEA1" s="465"/>
      <c r="SEB1" s="465"/>
      <c r="SEC1" s="465"/>
      <c r="SED1" s="465"/>
      <c r="SEE1" s="465"/>
      <c r="SEF1" s="465"/>
      <c r="SEG1" s="465"/>
      <c r="SEH1" s="465"/>
      <c r="SEI1" s="465"/>
      <c r="SEJ1" s="465"/>
      <c r="SEK1" s="465"/>
      <c r="SEL1" s="465"/>
      <c r="SEM1" s="465"/>
      <c r="SEN1" s="465"/>
      <c r="SEO1" s="465"/>
      <c r="SEP1" s="465"/>
      <c r="SEQ1" s="465"/>
      <c r="SER1" s="465"/>
      <c r="SES1" s="465"/>
      <c r="SET1" s="465"/>
      <c r="SEU1" s="465"/>
      <c r="SEV1" s="465"/>
      <c r="SEW1" s="465"/>
      <c r="SEX1" s="465"/>
      <c r="SEY1" s="465"/>
      <c r="SEZ1" s="465"/>
      <c r="SFA1" s="465"/>
      <c r="SFB1" s="465"/>
      <c r="SFC1" s="465"/>
      <c r="SFD1" s="465"/>
      <c r="SFE1" s="465"/>
      <c r="SFF1" s="465"/>
      <c r="SFG1" s="465"/>
      <c r="SFH1" s="465"/>
      <c r="SFI1" s="465"/>
      <c r="SFJ1" s="465"/>
      <c r="SFK1" s="465"/>
      <c r="SFL1" s="465"/>
      <c r="SFM1" s="465"/>
      <c r="SFN1" s="465"/>
      <c r="SFO1" s="465"/>
      <c r="SFP1" s="465"/>
      <c r="SFQ1" s="465"/>
      <c r="SFR1" s="465"/>
      <c r="SFS1" s="465"/>
      <c r="SFT1" s="465"/>
      <c r="SFU1" s="465"/>
      <c r="SFV1" s="465"/>
      <c r="SFW1" s="465"/>
      <c r="SFX1" s="465"/>
      <c r="SFY1" s="465"/>
      <c r="SFZ1" s="465"/>
      <c r="SGA1" s="465"/>
      <c r="SGB1" s="465"/>
      <c r="SGC1" s="465"/>
      <c r="SGD1" s="465"/>
      <c r="SGE1" s="465"/>
      <c r="SGF1" s="465"/>
      <c r="SGG1" s="465"/>
      <c r="SGH1" s="465"/>
      <c r="SGI1" s="465"/>
      <c r="SGJ1" s="465"/>
      <c r="SGK1" s="465"/>
      <c r="SGL1" s="465"/>
      <c r="SGM1" s="465"/>
      <c r="SGN1" s="465"/>
      <c r="SGO1" s="465"/>
      <c r="SGP1" s="465"/>
      <c r="SGQ1" s="465"/>
      <c r="SGR1" s="465"/>
      <c r="SGS1" s="465"/>
      <c r="SGT1" s="465"/>
      <c r="SGU1" s="465"/>
      <c r="SGV1" s="465"/>
      <c r="SGW1" s="465"/>
      <c r="SGX1" s="465"/>
      <c r="SGY1" s="465"/>
      <c r="SGZ1" s="465"/>
      <c r="SHA1" s="465"/>
      <c r="SHB1" s="465"/>
      <c r="SHC1" s="465"/>
      <c r="SHD1" s="465"/>
      <c r="SHE1" s="465"/>
      <c r="SHF1" s="465"/>
      <c r="SHG1" s="465"/>
      <c r="SHH1" s="465"/>
      <c r="SHI1" s="465"/>
      <c r="SHJ1" s="465"/>
      <c r="SHK1" s="465"/>
      <c r="SHL1" s="465"/>
      <c r="SHM1" s="465"/>
      <c r="SHN1" s="465"/>
      <c r="SHO1" s="465"/>
      <c r="SHP1" s="465"/>
      <c r="SHQ1" s="465"/>
      <c r="SHR1" s="465"/>
      <c r="SHS1" s="465"/>
      <c r="SHT1" s="465"/>
      <c r="SHU1" s="465"/>
      <c r="SHV1" s="465"/>
      <c r="SHW1" s="465"/>
      <c r="SHX1" s="465"/>
      <c r="SHY1" s="465"/>
      <c r="SHZ1" s="465"/>
      <c r="SIA1" s="465"/>
      <c r="SIB1" s="465"/>
      <c r="SIC1" s="465"/>
      <c r="SID1" s="465"/>
      <c r="SIE1" s="465"/>
      <c r="SIF1" s="465"/>
      <c r="SIG1" s="465"/>
      <c r="SIH1" s="465"/>
      <c r="SII1" s="465"/>
      <c r="SIJ1" s="465"/>
      <c r="SIK1" s="465"/>
      <c r="SIL1" s="465"/>
      <c r="SIM1" s="465"/>
      <c r="SIN1" s="465"/>
      <c r="SIO1" s="465"/>
      <c r="SIP1" s="465"/>
      <c r="SIQ1" s="465"/>
      <c r="SIR1" s="465"/>
      <c r="SIS1" s="465"/>
      <c r="SIT1" s="465"/>
      <c r="SIU1" s="465"/>
      <c r="SIV1" s="465"/>
      <c r="SIW1" s="465"/>
      <c r="SIX1" s="465"/>
      <c r="SIY1" s="465"/>
      <c r="SIZ1" s="465"/>
      <c r="SJA1" s="465"/>
      <c r="SJB1" s="465"/>
      <c r="SJC1" s="465"/>
      <c r="SJD1" s="465"/>
      <c r="SJE1" s="465"/>
      <c r="SJF1" s="465"/>
      <c r="SJG1" s="465"/>
      <c r="SJH1" s="465"/>
      <c r="SJI1" s="465"/>
      <c r="SJJ1" s="465"/>
      <c r="SJK1" s="465"/>
      <c r="SJL1" s="465"/>
      <c r="SJM1" s="465"/>
      <c r="SJN1" s="465"/>
      <c r="SJO1" s="465"/>
      <c r="SJP1" s="465"/>
      <c r="SJQ1" s="465"/>
      <c r="SJR1" s="465"/>
      <c r="SJS1" s="465"/>
      <c r="SJT1" s="465"/>
      <c r="SJU1" s="465"/>
      <c r="SJV1" s="465"/>
      <c r="SJW1" s="465"/>
      <c r="SJX1" s="465"/>
      <c r="SJY1" s="465"/>
      <c r="SJZ1" s="465"/>
      <c r="SKA1" s="465"/>
      <c r="SKB1" s="465"/>
      <c r="SKC1" s="465"/>
      <c r="SKD1" s="465"/>
      <c r="SKE1" s="465"/>
      <c r="SKF1" s="465"/>
      <c r="SKG1" s="465"/>
      <c r="SKH1" s="465"/>
      <c r="SKI1" s="465"/>
      <c r="SKJ1" s="465"/>
      <c r="SKK1" s="465"/>
      <c r="SKL1" s="465"/>
      <c r="SKM1" s="465"/>
      <c r="SKN1" s="465"/>
      <c r="SKO1" s="465"/>
      <c r="SKP1" s="465"/>
      <c r="SKQ1" s="465"/>
      <c r="SKR1" s="465"/>
      <c r="SKS1" s="465"/>
      <c r="SKT1" s="465"/>
      <c r="SKU1" s="465"/>
      <c r="SKV1" s="465"/>
      <c r="SKW1" s="465"/>
      <c r="SKX1" s="465"/>
      <c r="SKY1" s="465"/>
      <c r="SKZ1" s="465"/>
      <c r="SLA1" s="465"/>
      <c r="SLB1" s="465"/>
      <c r="SLC1" s="465"/>
      <c r="SLD1" s="465"/>
      <c r="SLE1" s="465"/>
      <c r="SLF1" s="465"/>
      <c r="SLG1" s="465"/>
      <c r="SLH1" s="465"/>
      <c r="SLI1" s="465"/>
      <c r="SLJ1" s="465"/>
      <c r="SLK1" s="465"/>
      <c r="SLL1" s="465"/>
      <c r="SLM1" s="465"/>
      <c r="SLN1" s="465"/>
      <c r="SLO1" s="465"/>
      <c r="SLP1" s="465"/>
      <c r="SLQ1" s="465"/>
      <c r="SLR1" s="465"/>
      <c r="SLS1" s="465"/>
      <c r="SLT1" s="465"/>
      <c r="SLU1" s="465"/>
      <c r="SLV1" s="465"/>
      <c r="SLW1" s="465"/>
      <c r="SLX1" s="465"/>
      <c r="SLY1" s="465"/>
      <c r="SLZ1" s="465"/>
      <c r="SMA1" s="465"/>
      <c r="SMB1" s="465"/>
      <c r="SMC1" s="465"/>
      <c r="SMD1" s="465"/>
      <c r="SME1" s="465"/>
      <c r="SMF1" s="465"/>
      <c r="SMG1" s="465"/>
      <c r="SMH1" s="465"/>
      <c r="SMI1" s="465"/>
      <c r="SMJ1" s="465"/>
      <c r="SMK1" s="465"/>
      <c r="SML1" s="465"/>
      <c r="SMM1" s="465"/>
      <c r="SMN1" s="465"/>
      <c r="SMO1" s="465"/>
      <c r="SMP1" s="465"/>
      <c r="SMQ1" s="465"/>
      <c r="SMR1" s="465"/>
      <c r="SMS1" s="465"/>
      <c r="SMT1" s="465"/>
      <c r="SMU1" s="465"/>
      <c r="SMV1" s="465"/>
      <c r="SMW1" s="465"/>
      <c r="SMX1" s="465"/>
      <c r="SMY1" s="465"/>
      <c r="SMZ1" s="465"/>
      <c r="SNA1" s="465"/>
      <c r="SNB1" s="465"/>
      <c r="SNC1" s="465"/>
      <c r="SND1" s="465"/>
      <c r="SNE1" s="465"/>
      <c r="SNF1" s="465"/>
      <c r="SNG1" s="465"/>
      <c r="SNH1" s="465"/>
      <c r="SNI1" s="465"/>
      <c r="SNJ1" s="465"/>
      <c r="SNK1" s="465"/>
      <c r="SNL1" s="465"/>
      <c r="SNM1" s="465"/>
      <c r="SNN1" s="465"/>
      <c r="SNO1" s="465"/>
      <c r="SNP1" s="465"/>
      <c r="SNQ1" s="465"/>
      <c r="SNR1" s="465"/>
      <c r="SNS1" s="465"/>
      <c r="SNT1" s="465"/>
      <c r="SNU1" s="465"/>
      <c r="SNV1" s="465"/>
      <c r="SNW1" s="465"/>
      <c r="SNX1" s="465"/>
      <c r="SNY1" s="465"/>
      <c r="SNZ1" s="465"/>
      <c r="SOA1" s="465"/>
      <c r="SOB1" s="465"/>
      <c r="SOC1" s="465"/>
      <c r="SOD1" s="465"/>
      <c r="SOE1" s="465"/>
      <c r="SOF1" s="465"/>
      <c r="SOG1" s="465"/>
      <c r="SOH1" s="465"/>
      <c r="SOI1" s="465"/>
      <c r="SOJ1" s="465"/>
      <c r="SOK1" s="465"/>
      <c r="SOL1" s="465"/>
      <c r="SOM1" s="465"/>
      <c r="SON1" s="465"/>
      <c r="SOO1" s="465"/>
      <c r="SOP1" s="465"/>
      <c r="SOQ1" s="465"/>
      <c r="SOR1" s="465"/>
      <c r="SOS1" s="465"/>
      <c r="SOT1" s="465"/>
      <c r="SOU1" s="465"/>
      <c r="SOV1" s="465"/>
      <c r="SOW1" s="465"/>
      <c r="SOX1" s="465"/>
      <c r="SOY1" s="465"/>
      <c r="SOZ1" s="465"/>
      <c r="SPA1" s="465"/>
      <c r="SPB1" s="465"/>
      <c r="SPC1" s="465"/>
      <c r="SPD1" s="465"/>
      <c r="SPE1" s="465"/>
      <c r="SPF1" s="465"/>
      <c r="SPG1" s="465"/>
      <c r="SPH1" s="465"/>
      <c r="SPI1" s="465"/>
      <c r="SPJ1" s="465"/>
      <c r="SPK1" s="465"/>
      <c r="SPL1" s="465"/>
      <c r="SPM1" s="465"/>
      <c r="SPN1" s="465"/>
      <c r="SPO1" s="465"/>
      <c r="SPP1" s="465"/>
      <c r="SPQ1" s="465"/>
      <c r="SPR1" s="465"/>
      <c r="SPS1" s="465"/>
      <c r="SPT1" s="465"/>
      <c r="SPU1" s="465"/>
      <c r="SPV1" s="465"/>
      <c r="SPW1" s="465"/>
      <c r="SPX1" s="465"/>
      <c r="SPY1" s="465"/>
      <c r="SPZ1" s="465"/>
      <c r="SQA1" s="465"/>
      <c r="SQB1" s="465"/>
      <c r="SQC1" s="465"/>
      <c r="SQD1" s="465"/>
      <c r="SQE1" s="465"/>
      <c r="SQF1" s="465"/>
      <c r="SQG1" s="465"/>
      <c r="SQH1" s="465"/>
      <c r="SQI1" s="465"/>
      <c r="SQJ1" s="465"/>
      <c r="SQK1" s="465"/>
      <c r="SQL1" s="465"/>
      <c r="SQM1" s="465"/>
      <c r="SQN1" s="465"/>
      <c r="SQO1" s="465"/>
      <c r="SQP1" s="465"/>
      <c r="SQQ1" s="465"/>
      <c r="SQR1" s="465"/>
      <c r="SQS1" s="465"/>
      <c r="SQT1" s="465"/>
      <c r="SQU1" s="465"/>
      <c r="SQV1" s="465"/>
      <c r="SQW1" s="465"/>
      <c r="SQX1" s="465"/>
      <c r="SQY1" s="465"/>
      <c r="SQZ1" s="465"/>
      <c r="SRA1" s="465"/>
      <c r="SRB1" s="465"/>
      <c r="SRC1" s="465"/>
      <c r="SRD1" s="465"/>
      <c r="SRE1" s="465"/>
      <c r="SRF1" s="465"/>
      <c r="SRG1" s="465"/>
      <c r="SRH1" s="465"/>
      <c r="SRI1" s="465"/>
      <c r="SRJ1" s="465"/>
      <c r="SRK1" s="465"/>
      <c r="SRL1" s="465"/>
      <c r="SRM1" s="465"/>
      <c r="SRN1" s="465"/>
      <c r="SRO1" s="465"/>
      <c r="SRP1" s="465"/>
      <c r="SRQ1" s="465"/>
      <c r="SRR1" s="465"/>
      <c r="SRS1" s="465"/>
      <c r="SRT1" s="465"/>
      <c r="SRU1" s="465"/>
      <c r="SRV1" s="465"/>
      <c r="SRW1" s="465"/>
      <c r="SRX1" s="465"/>
      <c r="SRY1" s="465"/>
      <c r="SRZ1" s="465"/>
      <c r="SSA1" s="465"/>
      <c r="SSB1" s="465"/>
      <c r="SSC1" s="465"/>
      <c r="SSD1" s="465"/>
      <c r="SSE1" s="465"/>
      <c r="SSF1" s="465"/>
      <c r="SSG1" s="465"/>
      <c r="SSH1" s="465"/>
      <c r="SSI1" s="465"/>
      <c r="SSJ1" s="465"/>
      <c r="SSK1" s="465"/>
      <c r="SSL1" s="465"/>
      <c r="SSM1" s="465"/>
      <c r="SSN1" s="465"/>
      <c r="SSO1" s="465"/>
      <c r="SSP1" s="465"/>
      <c r="SSQ1" s="465"/>
      <c r="SSR1" s="465"/>
      <c r="SSS1" s="465"/>
      <c r="SST1" s="465"/>
      <c r="SSU1" s="465"/>
      <c r="SSV1" s="465"/>
      <c r="SSW1" s="465"/>
      <c r="SSX1" s="465"/>
      <c r="SSY1" s="465"/>
      <c r="SSZ1" s="465"/>
      <c r="STA1" s="465"/>
      <c r="STB1" s="465"/>
      <c r="STC1" s="465"/>
      <c r="STD1" s="465"/>
      <c r="STE1" s="465"/>
      <c r="STF1" s="465"/>
      <c r="STG1" s="465"/>
      <c r="STH1" s="465"/>
      <c r="STI1" s="465"/>
      <c r="STJ1" s="465"/>
      <c r="STK1" s="465"/>
      <c r="STL1" s="465"/>
      <c r="STM1" s="465"/>
      <c r="STN1" s="465"/>
      <c r="STO1" s="465"/>
      <c r="STP1" s="465"/>
      <c r="STQ1" s="465"/>
      <c r="STR1" s="465"/>
      <c r="STS1" s="465"/>
      <c r="STT1" s="465"/>
      <c r="STU1" s="465"/>
      <c r="STV1" s="465"/>
      <c r="STW1" s="465"/>
      <c r="STX1" s="465"/>
      <c r="STY1" s="465"/>
      <c r="STZ1" s="465"/>
      <c r="SUA1" s="465"/>
      <c r="SUB1" s="465"/>
      <c r="SUC1" s="465"/>
      <c r="SUD1" s="465"/>
      <c r="SUE1" s="465"/>
      <c r="SUF1" s="465"/>
      <c r="SUG1" s="465"/>
      <c r="SUH1" s="465"/>
      <c r="SUI1" s="465"/>
      <c r="SUJ1" s="465"/>
      <c r="SUK1" s="465"/>
      <c r="SUL1" s="465"/>
      <c r="SUM1" s="465"/>
      <c r="SUN1" s="465"/>
      <c r="SUO1" s="465"/>
      <c r="SUP1" s="465"/>
      <c r="SUQ1" s="465"/>
      <c r="SUR1" s="465"/>
      <c r="SUS1" s="465"/>
      <c r="SUT1" s="465"/>
      <c r="SUU1" s="465"/>
      <c r="SUV1" s="465"/>
      <c r="SUW1" s="465"/>
      <c r="SUX1" s="465"/>
      <c r="SUY1" s="465"/>
      <c r="SUZ1" s="465"/>
      <c r="SVA1" s="465"/>
      <c r="SVB1" s="465"/>
      <c r="SVC1" s="465"/>
      <c r="SVD1" s="465"/>
      <c r="SVE1" s="465"/>
      <c r="SVF1" s="465"/>
      <c r="SVG1" s="465"/>
      <c r="SVH1" s="465"/>
      <c r="SVI1" s="465"/>
      <c r="SVJ1" s="465"/>
      <c r="SVK1" s="465"/>
      <c r="SVL1" s="465"/>
      <c r="SVM1" s="465"/>
      <c r="SVN1" s="465"/>
      <c r="SVO1" s="465"/>
      <c r="SVP1" s="465"/>
      <c r="SVQ1" s="465"/>
      <c r="SVR1" s="465"/>
      <c r="SVS1" s="465"/>
      <c r="SVT1" s="465"/>
      <c r="SVU1" s="465"/>
      <c r="SVV1" s="465"/>
      <c r="SVW1" s="465"/>
      <c r="SVX1" s="465"/>
      <c r="SVY1" s="465"/>
      <c r="SVZ1" s="465"/>
      <c r="SWA1" s="465"/>
      <c r="SWB1" s="465"/>
      <c r="SWC1" s="465"/>
      <c r="SWD1" s="465"/>
      <c r="SWE1" s="465"/>
      <c r="SWF1" s="465"/>
      <c r="SWG1" s="465"/>
      <c r="SWH1" s="465"/>
      <c r="SWI1" s="465"/>
      <c r="SWJ1" s="465"/>
      <c r="SWK1" s="465"/>
      <c r="SWL1" s="465"/>
      <c r="SWM1" s="465"/>
      <c r="SWN1" s="465"/>
      <c r="SWO1" s="465"/>
      <c r="SWP1" s="465"/>
      <c r="SWQ1" s="465"/>
      <c r="SWR1" s="465"/>
      <c r="SWS1" s="465"/>
      <c r="SWT1" s="465"/>
      <c r="SWU1" s="465"/>
      <c r="SWV1" s="465"/>
      <c r="SWW1" s="465"/>
      <c r="SWX1" s="465"/>
      <c r="SWY1" s="465"/>
      <c r="SWZ1" s="465"/>
      <c r="SXA1" s="465"/>
      <c r="SXB1" s="465"/>
      <c r="SXC1" s="465"/>
      <c r="SXD1" s="465"/>
      <c r="SXE1" s="465"/>
      <c r="SXF1" s="465"/>
      <c r="SXG1" s="465"/>
      <c r="SXH1" s="465"/>
      <c r="SXI1" s="465"/>
      <c r="SXJ1" s="465"/>
      <c r="SXK1" s="465"/>
      <c r="SXL1" s="465"/>
      <c r="SXM1" s="465"/>
      <c r="SXN1" s="465"/>
      <c r="SXO1" s="465"/>
      <c r="SXP1" s="465"/>
      <c r="SXQ1" s="465"/>
      <c r="SXR1" s="465"/>
      <c r="SXS1" s="465"/>
      <c r="SXT1" s="465"/>
      <c r="SXU1" s="465"/>
      <c r="SXV1" s="465"/>
      <c r="SXW1" s="465"/>
      <c r="SXX1" s="465"/>
      <c r="SXY1" s="465"/>
      <c r="SXZ1" s="465"/>
      <c r="SYA1" s="465"/>
      <c r="SYB1" s="465"/>
      <c r="SYC1" s="465"/>
      <c r="SYD1" s="465"/>
      <c r="SYE1" s="465"/>
      <c r="SYF1" s="465"/>
      <c r="SYG1" s="465"/>
      <c r="SYH1" s="465"/>
      <c r="SYI1" s="465"/>
      <c r="SYJ1" s="465"/>
      <c r="SYK1" s="465"/>
      <c r="SYL1" s="465"/>
      <c r="SYM1" s="465"/>
      <c r="SYN1" s="465"/>
      <c r="SYO1" s="465"/>
      <c r="SYP1" s="465"/>
      <c r="SYQ1" s="465"/>
      <c r="SYR1" s="465"/>
      <c r="SYS1" s="465"/>
      <c r="SYT1" s="465"/>
      <c r="SYU1" s="465"/>
      <c r="SYV1" s="465"/>
      <c r="SYW1" s="465"/>
      <c r="SYX1" s="465"/>
      <c r="SYY1" s="465"/>
      <c r="SYZ1" s="465"/>
      <c r="SZA1" s="465"/>
      <c r="SZB1" s="465"/>
      <c r="SZC1" s="465"/>
      <c r="SZD1" s="465"/>
      <c r="SZE1" s="465"/>
      <c r="SZF1" s="465"/>
      <c r="SZG1" s="465"/>
      <c r="SZH1" s="465"/>
      <c r="SZI1" s="465"/>
      <c r="SZJ1" s="465"/>
      <c r="SZK1" s="465"/>
      <c r="SZL1" s="465"/>
      <c r="SZM1" s="465"/>
      <c r="SZN1" s="465"/>
      <c r="SZO1" s="465"/>
      <c r="SZP1" s="465"/>
      <c r="SZQ1" s="465"/>
      <c r="SZR1" s="465"/>
      <c r="SZS1" s="465"/>
      <c r="SZT1" s="465"/>
      <c r="SZU1" s="465"/>
      <c r="SZV1" s="465"/>
      <c r="SZW1" s="465"/>
      <c r="SZX1" s="465"/>
      <c r="SZY1" s="465"/>
      <c r="SZZ1" s="465"/>
      <c r="TAA1" s="465"/>
      <c r="TAB1" s="465"/>
      <c r="TAC1" s="465"/>
      <c r="TAD1" s="465"/>
      <c r="TAE1" s="465"/>
      <c r="TAF1" s="465"/>
      <c r="TAG1" s="465"/>
      <c r="TAH1" s="465"/>
      <c r="TAI1" s="465"/>
      <c r="TAJ1" s="465"/>
      <c r="TAK1" s="465"/>
      <c r="TAL1" s="465"/>
      <c r="TAM1" s="465"/>
      <c r="TAN1" s="465"/>
      <c r="TAO1" s="465"/>
      <c r="TAP1" s="465"/>
      <c r="TAQ1" s="465"/>
      <c r="TAR1" s="465"/>
      <c r="TAS1" s="465"/>
      <c r="TAT1" s="465"/>
      <c r="TAU1" s="465"/>
      <c r="TAV1" s="465"/>
      <c r="TAW1" s="465"/>
      <c r="TAX1" s="465"/>
      <c r="TAY1" s="465"/>
      <c r="TAZ1" s="465"/>
      <c r="TBA1" s="465"/>
      <c r="TBB1" s="465"/>
      <c r="TBC1" s="465"/>
      <c r="TBD1" s="465"/>
      <c r="TBE1" s="465"/>
      <c r="TBF1" s="465"/>
      <c r="TBG1" s="465"/>
      <c r="TBH1" s="465"/>
      <c r="TBI1" s="465"/>
      <c r="TBJ1" s="465"/>
      <c r="TBK1" s="465"/>
      <c r="TBL1" s="465"/>
      <c r="TBM1" s="465"/>
      <c r="TBN1" s="465"/>
      <c r="TBO1" s="465"/>
      <c r="TBP1" s="465"/>
      <c r="TBQ1" s="465"/>
      <c r="TBR1" s="465"/>
      <c r="TBS1" s="465"/>
      <c r="TBT1" s="465"/>
      <c r="TBU1" s="465"/>
      <c r="TBV1" s="465"/>
      <c r="TBW1" s="465"/>
      <c r="TBX1" s="465"/>
      <c r="TBY1" s="465"/>
      <c r="TBZ1" s="465"/>
      <c r="TCA1" s="465"/>
      <c r="TCB1" s="465"/>
      <c r="TCC1" s="465"/>
      <c r="TCD1" s="465"/>
      <c r="TCE1" s="465"/>
      <c r="TCF1" s="465"/>
      <c r="TCG1" s="465"/>
      <c r="TCH1" s="465"/>
      <c r="TCI1" s="465"/>
      <c r="TCJ1" s="465"/>
      <c r="TCK1" s="465"/>
      <c r="TCL1" s="465"/>
      <c r="TCM1" s="465"/>
      <c r="TCN1" s="465"/>
      <c r="TCO1" s="465"/>
      <c r="TCP1" s="465"/>
      <c r="TCQ1" s="465"/>
      <c r="TCR1" s="465"/>
      <c r="TCS1" s="465"/>
      <c r="TCT1" s="465"/>
      <c r="TCU1" s="465"/>
      <c r="TCV1" s="465"/>
      <c r="TCW1" s="465"/>
      <c r="TCX1" s="465"/>
      <c r="TCY1" s="465"/>
      <c r="TCZ1" s="465"/>
      <c r="TDA1" s="465"/>
      <c r="TDB1" s="465"/>
      <c r="TDC1" s="465"/>
      <c r="TDD1" s="465"/>
      <c r="TDE1" s="465"/>
      <c r="TDF1" s="465"/>
      <c r="TDG1" s="465"/>
      <c r="TDH1" s="465"/>
      <c r="TDI1" s="465"/>
      <c r="TDJ1" s="465"/>
      <c r="TDK1" s="465"/>
      <c r="TDL1" s="465"/>
      <c r="TDM1" s="465"/>
      <c r="TDN1" s="465"/>
      <c r="TDO1" s="465"/>
      <c r="TDP1" s="465"/>
      <c r="TDQ1" s="465"/>
      <c r="TDR1" s="465"/>
      <c r="TDS1" s="465"/>
      <c r="TDT1" s="465"/>
      <c r="TDU1" s="465"/>
      <c r="TDV1" s="465"/>
      <c r="TDW1" s="465"/>
      <c r="TDX1" s="465"/>
      <c r="TDY1" s="465"/>
      <c r="TDZ1" s="465"/>
      <c r="TEA1" s="465"/>
      <c r="TEB1" s="465"/>
      <c r="TEC1" s="465"/>
      <c r="TED1" s="465"/>
      <c r="TEE1" s="465"/>
      <c r="TEF1" s="465"/>
      <c r="TEG1" s="465"/>
      <c r="TEH1" s="465"/>
      <c r="TEI1" s="465"/>
      <c r="TEJ1" s="465"/>
      <c r="TEK1" s="465"/>
      <c r="TEL1" s="465"/>
      <c r="TEM1" s="465"/>
      <c r="TEN1" s="465"/>
      <c r="TEO1" s="465"/>
      <c r="TEP1" s="465"/>
      <c r="TEQ1" s="465"/>
      <c r="TER1" s="465"/>
      <c r="TES1" s="465"/>
      <c r="TET1" s="465"/>
      <c r="TEU1" s="465"/>
      <c r="TEV1" s="465"/>
      <c r="TEW1" s="465"/>
      <c r="TEX1" s="465"/>
      <c r="TEY1" s="465"/>
      <c r="TEZ1" s="465"/>
      <c r="TFA1" s="465"/>
      <c r="TFB1" s="465"/>
      <c r="TFC1" s="465"/>
      <c r="TFD1" s="465"/>
      <c r="TFE1" s="465"/>
      <c r="TFF1" s="465"/>
      <c r="TFG1" s="465"/>
      <c r="TFH1" s="465"/>
      <c r="TFI1" s="465"/>
      <c r="TFJ1" s="465"/>
      <c r="TFK1" s="465"/>
      <c r="TFL1" s="465"/>
      <c r="TFM1" s="465"/>
      <c r="TFN1" s="465"/>
      <c r="TFO1" s="465"/>
      <c r="TFP1" s="465"/>
      <c r="TFQ1" s="465"/>
      <c r="TFR1" s="465"/>
      <c r="TFS1" s="465"/>
      <c r="TFT1" s="465"/>
      <c r="TFU1" s="465"/>
      <c r="TFV1" s="465"/>
      <c r="TFW1" s="465"/>
      <c r="TFX1" s="465"/>
      <c r="TFY1" s="465"/>
      <c r="TFZ1" s="465"/>
      <c r="TGA1" s="465"/>
      <c r="TGB1" s="465"/>
      <c r="TGC1" s="465"/>
      <c r="TGD1" s="465"/>
      <c r="TGE1" s="465"/>
      <c r="TGF1" s="465"/>
      <c r="TGG1" s="465"/>
      <c r="TGH1" s="465"/>
      <c r="TGI1" s="465"/>
      <c r="TGJ1" s="465"/>
      <c r="TGK1" s="465"/>
      <c r="TGL1" s="465"/>
      <c r="TGM1" s="465"/>
      <c r="TGN1" s="465"/>
      <c r="TGO1" s="465"/>
      <c r="TGP1" s="465"/>
      <c r="TGQ1" s="465"/>
      <c r="TGR1" s="465"/>
      <c r="TGS1" s="465"/>
      <c r="TGT1" s="465"/>
      <c r="TGU1" s="465"/>
      <c r="TGV1" s="465"/>
      <c r="TGW1" s="465"/>
      <c r="TGX1" s="465"/>
      <c r="TGY1" s="465"/>
      <c r="TGZ1" s="465"/>
      <c r="THA1" s="465"/>
      <c r="THB1" s="465"/>
      <c r="THC1" s="465"/>
      <c r="THD1" s="465"/>
      <c r="THE1" s="465"/>
      <c r="THF1" s="465"/>
      <c r="THG1" s="465"/>
      <c r="THH1" s="465"/>
      <c r="THI1" s="465"/>
      <c r="THJ1" s="465"/>
      <c r="THK1" s="465"/>
      <c r="THL1" s="465"/>
      <c r="THM1" s="465"/>
      <c r="THN1" s="465"/>
      <c r="THO1" s="465"/>
      <c r="THP1" s="465"/>
      <c r="THQ1" s="465"/>
      <c r="THR1" s="465"/>
      <c r="THS1" s="465"/>
      <c r="THT1" s="465"/>
      <c r="THU1" s="465"/>
      <c r="THV1" s="465"/>
      <c r="THW1" s="465"/>
      <c r="THX1" s="465"/>
      <c r="THY1" s="465"/>
      <c r="THZ1" s="465"/>
      <c r="TIA1" s="465"/>
      <c r="TIB1" s="465"/>
      <c r="TIC1" s="465"/>
      <c r="TID1" s="465"/>
      <c r="TIE1" s="465"/>
      <c r="TIF1" s="465"/>
      <c r="TIG1" s="465"/>
      <c r="TIH1" s="465"/>
      <c r="TII1" s="465"/>
      <c r="TIJ1" s="465"/>
      <c r="TIK1" s="465"/>
      <c r="TIL1" s="465"/>
      <c r="TIM1" s="465"/>
      <c r="TIN1" s="465"/>
      <c r="TIO1" s="465"/>
      <c r="TIP1" s="465"/>
      <c r="TIQ1" s="465"/>
      <c r="TIR1" s="465"/>
      <c r="TIS1" s="465"/>
      <c r="TIT1" s="465"/>
      <c r="TIU1" s="465"/>
      <c r="TIV1" s="465"/>
      <c r="TIW1" s="465"/>
      <c r="TIX1" s="465"/>
      <c r="TIY1" s="465"/>
      <c r="TIZ1" s="465"/>
      <c r="TJA1" s="465"/>
      <c r="TJB1" s="465"/>
      <c r="TJC1" s="465"/>
      <c r="TJD1" s="465"/>
      <c r="TJE1" s="465"/>
      <c r="TJF1" s="465"/>
      <c r="TJG1" s="465"/>
      <c r="TJH1" s="465"/>
      <c r="TJI1" s="465"/>
      <c r="TJJ1" s="465"/>
      <c r="TJK1" s="465"/>
      <c r="TJL1" s="465"/>
      <c r="TJM1" s="465"/>
      <c r="TJN1" s="465"/>
      <c r="TJO1" s="465"/>
      <c r="TJP1" s="465"/>
      <c r="TJQ1" s="465"/>
      <c r="TJR1" s="465"/>
      <c r="TJS1" s="465"/>
      <c r="TJT1" s="465"/>
      <c r="TJU1" s="465"/>
      <c r="TJV1" s="465"/>
      <c r="TJW1" s="465"/>
      <c r="TJX1" s="465"/>
      <c r="TJY1" s="465"/>
      <c r="TJZ1" s="465"/>
      <c r="TKA1" s="465"/>
      <c r="TKB1" s="465"/>
      <c r="TKC1" s="465"/>
      <c r="TKD1" s="465"/>
      <c r="TKE1" s="465"/>
      <c r="TKF1" s="465"/>
      <c r="TKG1" s="465"/>
      <c r="TKH1" s="465"/>
      <c r="TKI1" s="465"/>
      <c r="TKJ1" s="465"/>
      <c r="TKK1" s="465"/>
      <c r="TKL1" s="465"/>
      <c r="TKM1" s="465"/>
      <c r="TKN1" s="465"/>
      <c r="TKO1" s="465"/>
      <c r="TKP1" s="465"/>
      <c r="TKQ1" s="465"/>
      <c r="TKR1" s="465"/>
      <c r="TKS1" s="465"/>
      <c r="TKT1" s="465"/>
      <c r="TKU1" s="465"/>
      <c r="TKV1" s="465"/>
      <c r="TKW1" s="465"/>
      <c r="TKX1" s="465"/>
      <c r="TKY1" s="465"/>
      <c r="TKZ1" s="465"/>
      <c r="TLA1" s="465"/>
      <c r="TLB1" s="465"/>
      <c r="TLC1" s="465"/>
      <c r="TLD1" s="465"/>
      <c r="TLE1" s="465"/>
      <c r="TLF1" s="465"/>
      <c r="TLG1" s="465"/>
      <c r="TLH1" s="465"/>
      <c r="TLI1" s="465"/>
      <c r="TLJ1" s="465"/>
      <c r="TLK1" s="465"/>
      <c r="TLL1" s="465"/>
      <c r="TLM1" s="465"/>
      <c r="TLN1" s="465"/>
      <c r="TLO1" s="465"/>
      <c r="TLP1" s="465"/>
      <c r="TLQ1" s="465"/>
      <c r="TLR1" s="465"/>
      <c r="TLS1" s="465"/>
      <c r="TLT1" s="465"/>
      <c r="TLU1" s="465"/>
      <c r="TLV1" s="465"/>
      <c r="TLW1" s="465"/>
      <c r="TLX1" s="465"/>
      <c r="TLY1" s="465"/>
      <c r="TLZ1" s="465"/>
      <c r="TMA1" s="465"/>
      <c r="TMB1" s="465"/>
      <c r="TMC1" s="465"/>
      <c r="TMD1" s="465"/>
      <c r="TME1" s="465"/>
      <c r="TMF1" s="465"/>
      <c r="TMG1" s="465"/>
      <c r="TMH1" s="465"/>
      <c r="TMI1" s="465"/>
      <c r="TMJ1" s="465"/>
      <c r="TMK1" s="465"/>
      <c r="TML1" s="465"/>
      <c r="TMM1" s="465"/>
      <c r="TMN1" s="465"/>
      <c r="TMO1" s="465"/>
      <c r="TMP1" s="465"/>
      <c r="TMQ1" s="465"/>
      <c r="TMR1" s="465"/>
      <c r="TMS1" s="465"/>
      <c r="TMT1" s="465"/>
      <c r="TMU1" s="465"/>
      <c r="TMV1" s="465"/>
      <c r="TMW1" s="465"/>
      <c r="TMX1" s="465"/>
      <c r="TMY1" s="465"/>
      <c r="TMZ1" s="465"/>
      <c r="TNA1" s="465"/>
      <c r="TNB1" s="465"/>
      <c r="TNC1" s="465"/>
      <c r="TND1" s="465"/>
      <c r="TNE1" s="465"/>
      <c r="TNF1" s="465"/>
      <c r="TNG1" s="465"/>
      <c r="TNH1" s="465"/>
      <c r="TNI1" s="465"/>
      <c r="TNJ1" s="465"/>
      <c r="TNK1" s="465"/>
      <c r="TNL1" s="465"/>
      <c r="TNM1" s="465"/>
      <c r="TNN1" s="465"/>
      <c r="TNO1" s="465"/>
      <c r="TNP1" s="465"/>
      <c r="TNQ1" s="465"/>
      <c r="TNR1" s="465"/>
      <c r="TNS1" s="465"/>
      <c r="TNT1" s="465"/>
      <c r="TNU1" s="465"/>
      <c r="TNV1" s="465"/>
      <c r="TNW1" s="465"/>
      <c r="TNX1" s="465"/>
      <c r="TNY1" s="465"/>
      <c r="TNZ1" s="465"/>
      <c r="TOA1" s="465"/>
      <c r="TOB1" s="465"/>
      <c r="TOC1" s="465"/>
      <c r="TOD1" s="465"/>
      <c r="TOE1" s="465"/>
      <c r="TOF1" s="465"/>
      <c r="TOG1" s="465"/>
      <c r="TOH1" s="465"/>
      <c r="TOI1" s="465"/>
      <c r="TOJ1" s="465"/>
      <c r="TOK1" s="465"/>
      <c r="TOL1" s="465"/>
      <c r="TOM1" s="465"/>
      <c r="TON1" s="465"/>
      <c r="TOO1" s="465"/>
      <c r="TOP1" s="465"/>
      <c r="TOQ1" s="465"/>
      <c r="TOR1" s="465"/>
      <c r="TOS1" s="465"/>
      <c r="TOT1" s="465"/>
      <c r="TOU1" s="465"/>
      <c r="TOV1" s="465"/>
      <c r="TOW1" s="465"/>
      <c r="TOX1" s="465"/>
      <c r="TOY1" s="465"/>
      <c r="TOZ1" s="465"/>
      <c r="TPA1" s="465"/>
      <c r="TPB1" s="465"/>
      <c r="TPC1" s="465"/>
      <c r="TPD1" s="465"/>
      <c r="TPE1" s="465"/>
      <c r="TPF1" s="465"/>
      <c r="TPG1" s="465"/>
      <c r="TPH1" s="465"/>
      <c r="TPI1" s="465"/>
      <c r="TPJ1" s="465"/>
      <c r="TPK1" s="465"/>
      <c r="TPL1" s="465"/>
      <c r="TPM1" s="465"/>
      <c r="TPN1" s="465"/>
      <c r="TPO1" s="465"/>
      <c r="TPP1" s="465"/>
      <c r="TPQ1" s="465"/>
      <c r="TPR1" s="465"/>
      <c r="TPS1" s="465"/>
      <c r="TPT1" s="465"/>
      <c r="TPU1" s="465"/>
      <c r="TPV1" s="465"/>
      <c r="TPW1" s="465"/>
      <c r="TPX1" s="465"/>
      <c r="TPY1" s="465"/>
      <c r="TPZ1" s="465"/>
      <c r="TQA1" s="465"/>
      <c r="TQB1" s="465"/>
      <c r="TQC1" s="465"/>
      <c r="TQD1" s="465"/>
      <c r="TQE1" s="465"/>
      <c r="TQF1" s="465"/>
      <c r="TQG1" s="465"/>
      <c r="TQH1" s="465"/>
      <c r="TQI1" s="465"/>
      <c r="TQJ1" s="465"/>
      <c r="TQK1" s="465"/>
      <c r="TQL1" s="465"/>
      <c r="TQM1" s="465"/>
      <c r="TQN1" s="465"/>
      <c r="TQO1" s="465"/>
      <c r="TQP1" s="465"/>
      <c r="TQQ1" s="465"/>
      <c r="TQR1" s="465"/>
      <c r="TQS1" s="465"/>
      <c r="TQT1" s="465"/>
      <c r="TQU1" s="465"/>
      <c r="TQV1" s="465"/>
      <c r="TQW1" s="465"/>
      <c r="TQX1" s="465"/>
      <c r="TQY1" s="465"/>
      <c r="TQZ1" s="465"/>
      <c r="TRA1" s="465"/>
      <c r="TRB1" s="465"/>
      <c r="TRC1" s="465"/>
      <c r="TRD1" s="465"/>
      <c r="TRE1" s="465"/>
      <c r="TRF1" s="465"/>
      <c r="TRG1" s="465"/>
      <c r="TRH1" s="465"/>
      <c r="TRI1" s="465"/>
      <c r="TRJ1" s="465"/>
      <c r="TRK1" s="465"/>
      <c r="TRL1" s="465"/>
      <c r="TRM1" s="465"/>
      <c r="TRN1" s="465"/>
      <c r="TRO1" s="465"/>
      <c r="TRP1" s="465"/>
      <c r="TRQ1" s="465"/>
      <c r="TRR1" s="465"/>
      <c r="TRS1" s="465"/>
      <c r="TRT1" s="465"/>
      <c r="TRU1" s="465"/>
      <c r="TRV1" s="465"/>
      <c r="TRW1" s="465"/>
      <c r="TRX1" s="465"/>
      <c r="TRY1" s="465"/>
      <c r="TRZ1" s="465"/>
      <c r="TSA1" s="465"/>
      <c r="TSB1" s="465"/>
      <c r="TSC1" s="465"/>
      <c r="TSD1" s="465"/>
      <c r="TSE1" s="465"/>
      <c r="TSF1" s="465"/>
      <c r="TSG1" s="465"/>
      <c r="TSH1" s="465"/>
      <c r="TSI1" s="465"/>
      <c r="TSJ1" s="465"/>
      <c r="TSK1" s="465"/>
      <c r="TSL1" s="465"/>
      <c r="TSM1" s="465"/>
      <c r="TSN1" s="465"/>
      <c r="TSO1" s="465"/>
      <c r="TSP1" s="465"/>
      <c r="TSQ1" s="465"/>
      <c r="TSR1" s="465"/>
      <c r="TSS1" s="465"/>
      <c r="TST1" s="465"/>
      <c r="TSU1" s="465"/>
      <c r="TSV1" s="465"/>
      <c r="TSW1" s="465"/>
      <c r="TSX1" s="465"/>
      <c r="TSY1" s="465"/>
      <c r="TSZ1" s="465"/>
      <c r="TTA1" s="465"/>
      <c r="TTB1" s="465"/>
      <c r="TTC1" s="465"/>
      <c r="TTD1" s="465"/>
      <c r="TTE1" s="465"/>
      <c r="TTF1" s="465"/>
      <c r="TTG1" s="465"/>
      <c r="TTH1" s="465"/>
      <c r="TTI1" s="465"/>
      <c r="TTJ1" s="465"/>
      <c r="TTK1" s="465"/>
      <c r="TTL1" s="465"/>
      <c r="TTM1" s="465"/>
      <c r="TTN1" s="465"/>
      <c r="TTO1" s="465"/>
      <c r="TTP1" s="465"/>
      <c r="TTQ1" s="465"/>
      <c r="TTR1" s="465"/>
      <c r="TTS1" s="465"/>
      <c r="TTT1" s="465"/>
      <c r="TTU1" s="465"/>
      <c r="TTV1" s="465"/>
      <c r="TTW1" s="465"/>
      <c r="TTX1" s="465"/>
      <c r="TTY1" s="465"/>
      <c r="TTZ1" s="465"/>
      <c r="TUA1" s="465"/>
      <c r="TUB1" s="465"/>
      <c r="TUC1" s="465"/>
      <c r="TUD1" s="465"/>
      <c r="TUE1" s="465"/>
      <c r="TUF1" s="465"/>
      <c r="TUG1" s="465"/>
      <c r="TUH1" s="465"/>
      <c r="TUI1" s="465"/>
      <c r="TUJ1" s="465"/>
      <c r="TUK1" s="465"/>
      <c r="TUL1" s="465"/>
      <c r="TUM1" s="465"/>
      <c r="TUN1" s="465"/>
      <c r="TUO1" s="465"/>
      <c r="TUP1" s="465"/>
      <c r="TUQ1" s="465"/>
      <c r="TUR1" s="465"/>
      <c r="TUS1" s="465"/>
      <c r="TUT1" s="465"/>
      <c r="TUU1" s="465"/>
      <c r="TUV1" s="465"/>
      <c r="TUW1" s="465"/>
      <c r="TUX1" s="465"/>
      <c r="TUY1" s="465"/>
      <c r="TUZ1" s="465"/>
      <c r="TVA1" s="465"/>
      <c r="TVB1" s="465"/>
      <c r="TVC1" s="465"/>
      <c r="TVD1" s="465"/>
      <c r="TVE1" s="465"/>
      <c r="TVF1" s="465"/>
      <c r="TVG1" s="465"/>
      <c r="TVH1" s="465"/>
      <c r="TVI1" s="465"/>
      <c r="TVJ1" s="465"/>
      <c r="TVK1" s="465"/>
      <c r="TVL1" s="465"/>
      <c r="TVM1" s="465"/>
      <c r="TVN1" s="465"/>
      <c r="TVO1" s="465"/>
      <c r="TVP1" s="465"/>
      <c r="TVQ1" s="465"/>
      <c r="TVR1" s="465"/>
      <c r="TVS1" s="465"/>
      <c r="TVT1" s="465"/>
      <c r="TVU1" s="465"/>
      <c r="TVV1" s="465"/>
      <c r="TVW1" s="465"/>
      <c r="TVX1" s="465"/>
      <c r="TVY1" s="465"/>
      <c r="TVZ1" s="465"/>
      <c r="TWA1" s="465"/>
      <c r="TWB1" s="465"/>
      <c r="TWC1" s="465"/>
      <c r="TWD1" s="465"/>
      <c r="TWE1" s="465"/>
      <c r="TWF1" s="465"/>
      <c r="TWG1" s="465"/>
      <c r="TWH1" s="465"/>
      <c r="TWI1" s="465"/>
      <c r="TWJ1" s="465"/>
      <c r="TWK1" s="465"/>
      <c r="TWL1" s="465"/>
      <c r="TWM1" s="465"/>
      <c r="TWN1" s="465"/>
      <c r="TWO1" s="465"/>
      <c r="TWP1" s="465"/>
      <c r="TWQ1" s="465"/>
      <c r="TWR1" s="465"/>
      <c r="TWS1" s="465"/>
      <c r="TWT1" s="465"/>
      <c r="TWU1" s="465"/>
      <c r="TWV1" s="465"/>
      <c r="TWW1" s="465"/>
      <c r="TWX1" s="465"/>
      <c r="TWY1" s="465"/>
      <c r="TWZ1" s="465"/>
      <c r="TXA1" s="465"/>
      <c r="TXB1" s="465"/>
      <c r="TXC1" s="465"/>
      <c r="TXD1" s="465"/>
      <c r="TXE1" s="465"/>
      <c r="TXF1" s="465"/>
      <c r="TXG1" s="465"/>
      <c r="TXH1" s="465"/>
      <c r="TXI1" s="465"/>
      <c r="TXJ1" s="465"/>
      <c r="TXK1" s="465"/>
      <c r="TXL1" s="465"/>
      <c r="TXM1" s="465"/>
      <c r="TXN1" s="465"/>
      <c r="TXO1" s="465"/>
      <c r="TXP1" s="465"/>
      <c r="TXQ1" s="465"/>
      <c r="TXR1" s="465"/>
      <c r="TXS1" s="465"/>
      <c r="TXT1" s="465"/>
      <c r="TXU1" s="465"/>
      <c r="TXV1" s="465"/>
      <c r="TXW1" s="465"/>
      <c r="TXX1" s="465"/>
      <c r="TXY1" s="465"/>
      <c r="TXZ1" s="465"/>
      <c r="TYA1" s="465"/>
      <c r="TYB1" s="465"/>
      <c r="TYC1" s="465"/>
      <c r="TYD1" s="465"/>
      <c r="TYE1" s="465"/>
      <c r="TYF1" s="465"/>
      <c r="TYG1" s="465"/>
      <c r="TYH1" s="465"/>
      <c r="TYI1" s="465"/>
      <c r="TYJ1" s="465"/>
      <c r="TYK1" s="465"/>
      <c r="TYL1" s="465"/>
      <c r="TYM1" s="465"/>
      <c r="TYN1" s="465"/>
      <c r="TYO1" s="465"/>
      <c r="TYP1" s="465"/>
      <c r="TYQ1" s="465"/>
      <c r="TYR1" s="465"/>
      <c r="TYS1" s="465"/>
      <c r="TYT1" s="465"/>
      <c r="TYU1" s="465"/>
      <c r="TYV1" s="465"/>
      <c r="TYW1" s="465"/>
      <c r="TYX1" s="465"/>
      <c r="TYY1" s="465"/>
      <c r="TYZ1" s="465"/>
      <c r="TZA1" s="465"/>
      <c r="TZB1" s="465"/>
      <c r="TZC1" s="465"/>
      <c r="TZD1" s="465"/>
      <c r="TZE1" s="465"/>
      <c r="TZF1" s="465"/>
      <c r="TZG1" s="465"/>
      <c r="TZH1" s="465"/>
      <c r="TZI1" s="465"/>
      <c r="TZJ1" s="465"/>
      <c r="TZK1" s="465"/>
      <c r="TZL1" s="465"/>
      <c r="TZM1" s="465"/>
      <c r="TZN1" s="465"/>
      <c r="TZO1" s="465"/>
      <c r="TZP1" s="465"/>
      <c r="TZQ1" s="465"/>
      <c r="TZR1" s="465"/>
      <c r="TZS1" s="465"/>
      <c r="TZT1" s="465"/>
      <c r="TZU1" s="465"/>
      <c r="TZV1" s="465"/>
      <c r="TZW1" s="465"/>
      <c r="TZX1" s="465"/>
      <c r="TZY1" s="465"/>
      <c r="TZZ1" s="465"/>
      <c r="UAA1" s="465"/>
      <c r="UAB1" s="465"/>
      <c r="UAC1" s="465"/>
      <c r="UAD1" s="465"/>
      <c r="UAE1" s="465"/>
      <c r="UAF1" s="465"/>
      <c r="UAG1" s="465"/>
      <c r="UAH1" s="465"/>
      <c r="UAI1" s="465"/>
      <c r="UAJ1" s="465"/>
      <c r="UAK1" s="465"/>
      <c r="UAL1" s="465"/>
      <c r="UAM1" s="465"/>
      <c r="UAN1" s="465"/>
      <c r="UAO1" s="465"/>
      <c r="UAP1" s="465"/>
      <c r="UAQ1" s="465"/>
      <c r="UAR1" s="465"/>
      <c r="UAS1" s="465"/>
      <c r="UAT1" s="465"/>
      <c r="UAU1" s="465"/>
      <c r="UAV1" s="465"/>
      <c r="UAW1" s="465"/>
      <c r="UAX1" s="465"/>
      <c r="UAY1" s="465"/>
      <c r="UAZ1" s="465"/>
      <c r="UBA1" s="465"/>
      <c r="UBB1" s="465"/>
      <c r="UBC1" s="465"/>
      <c r="UBD1" s="465"/>
      <c r="UBE1" s="465"/>
      <c r="UBF1" s="465"/>
      <c r="UBG1" s="465"/>
      <c r="UBH1" s="465"/>
      <c r="UBI1" s="465"/>
      <c r="UBJ1" s="465"/>
      <c r="UBK1" s="465"/>
      <c r="UBL1" s="465"/>
      <c r="UBM1" s="465"/>
      <c r="UBN1" s="465"/>
      <c r="UBO1" s="465"/>
      <c r="UBP1" s="465"/>
      <c r="UBQ1" s="465"/>
      <c r="UBR1" s="465"/>
      <c r="UBS1" s="465"/>
      <c r="UBT1" s="465"/>
      <c r="UBU1" s="465"/>
      <c r="UBV1" s="465"/>
      <c r="UBW1" s="465"/>
      <c r="UBX1" s="465"/>
      <c r="UBY1" s="465"/>
      <c r="UBZ1" s="465"/>
      <c r="UCA1" s="465"/>
      <c r="UCB1" s="465"/>
      <c r="UCC1" s="465"/>
      <c r="UCD1" s="465"/>
      <c r="UCE1" s="465"/>
      <c r="UCF1" s="465"/>
      <c r="UCG1" s="465"/>
      <c r="UCH1" s="465"/>
      <c r="UCI1" s="465"/>
      <c r="UCJ1" s="465"/>
      <c r="UCK1" s="465"/>
      <c r="UCL1" s="465"/>
      <c r="UCM1" s="465"/>
      <c r="UCN1" s="465"/>
      <c r="UCO1" s="465"/>
      <c r="UCP1" s="465"/>
      <c r="UCQ1" s="465"/>
      <c r="UCR1" s="465"/>
      <c r="UCS1" s="465"/>
      <c r="UCT1" s="465"/>
      <c r="UCU1" s="465"/>
      <c r="UCV1" s="465"/>
      <c r="UCW1" s="465"/>
      <c r="UCX1" s="465"/>
      <c r="UCY1" s="465"/>
      <c r="UCZ1" s="465"/>
      <c r="UDA1" s="465"/>
      <c r="UDB1" s="465"/>
      <c r="UDC1" s="465"/>
      <c r="UDD1" s="465"/>
      <c r="UDE1" s="465"/>
      <c r="UDF1" s="465"/>
      <c r="UDG1" s="465"/>
      <c r="UDH1" s="465"/>
      <c r="UDI1" s="465"/>
      <c r="UDJ1" s="465"/>
      <c r="UDK1" s="465"/>
      <c r="UDL1" s="465"/>
      <c r="UDM1" s="465"/>
      <c r="UDN1" s="465"/>
      <c r="UDO1" s="465"/>
      <c r="UDP1" s="465"/>
      <c r="UDQ1" s="465"/>
      <c r="UDR1" s="465"/>
      <c r="UDS1" s="465"/>
      <c r="UDT1" s="465"/>
      <c r="UDU1" s="465"/>
      <c r="UDV1" s="465"/>
      <c r="UDW1" s="465"/>
      <c r="UDX1" s="465"/>
      <c r="UDY1" s="465"/>
      <c r="UDZ1" s="465"/>
      <c r="UEA1" s="465"/>
      <c r="UEB1" s="465"/>
      <c r="UEC1" s="465"/>
      <c r="UED1" s="465"/>
      <c r="UEE1" s="465"/>
      <c r="UEF1" s="465"/>
      <c r="UEG1" s="465"/>
      <c r="UEH1" s="465"/>
      <c r="UEI1" s="465"/>
      <c r="UEJ1" s="465"/>
      <c r="UEK1" s="465"/>
      <c r="UEL1" s="465"/>
      <c r="UEM1" s="465"/>
      <c r="UEN1" s="465"/>
      <c r="UEO1" s="465"/>
      <c r="UEP1" s="465"/>
      <c r="UEQ1" s="465"/>
      <c r="UER1" s="465"/>
      <c r="UES1" s="465"/>
      <c r="UET1" s="465"/>
      <c r="UEU1" s="465"/>
      <c r="UEV1" s="465"/>
      <c r="UEW1" s="465"/>
      <c r="UEX1" s="465"/>
      <c r="UEY1" s="465"/>
      <c r="UEZ1" s="465"/>
      <c r="UFA1" s="465"/>
      <c r="UFB1" s="465"/>
      <c r="UFC1" s="465"/>
      <c r="UFD1" s="465"/>
      <c r="UFE1" s="465"/>
      <c r="UFF1" s="465"/>
      <c r="UFG1" s="465"/>
      <c r="UFH1" s="465"/>
      <c r="UFI1" s="465"/>
      <c r="UFJ1" s="465"/>
      <c r="UFK1" s="465"/>
      <c r="UFL1" s="465"/>
      <c r="UFM1" s="465"/>
      <c r="UFN1" s="465"/>
      <c r="UFO1" s="465"/>
      <c r="UFP1" s="465"/>
      <c r="UFQ1" s="465"/>
      <c r="UFR1" s="465"/>
      <c r="UFS1" s="465"/>
      <c r="UFT1" s="465"/>
      <c r="UFU1" s="465"/>
      <c r="UFV1" s="465"/>
      <c r="UFW1" s="465"/>
      <c r="UFX1" s="465"/>
      <c r="UFY1" s="465"/>
      <c r="UFZ1" s="465"/>
      <c r="UGA1" s="465"/>
      <c r="UGB1" s="465"/>
      <c r="UGC1" s="465"/>
      <c r="UGD1" s="465"/>
      <c r="UGE1" s="465"/>
      <c r="UGF1" s="465"/>
      <c r="UGG1" s="465"/>
      <c r="UGH1" s="465"/>
      <c r="UGI1" s="465"/>
      <c r="UGJ1" s="465"/>
      <c r="UGK1" s="465"/>
      <c r="UGL1" s="465"/>
      <c r="UGM1" s="465"/>
      <c r="UGN1" s="465"/>
      <c r="UGO1" s="465"/>
      <c r="UGP1" s="465"/>
      <c r="UGQ1" s="465"/>
      <c r="UGR1" s="465"/>
      <c r="UGS1" s="465"/>
      <c r="UGT1" s="465"/>
      <c r="UGU1" s="465"/>
      <c r="UGV1" s="465"/>
      <c r="UGW1" s="465"/>
      <c r="UGX1" s="465"/>
      <c r="UGY1" s="465"/>
      <c r="UGZ1" s="465"/>
      <c r="UHA1" s="465"/>
      <c r="UHB1" s="465"/>
      <c r="UHC1" s="465"/>
      <c r="UHD1" s="465"/>
      <c r="UHE1" s="465"/>
      <c r="UHF1" s="465"/>
      <c r="UHG1" s="465"/>
      <c r="UHH1" s="465"/>
      <c r="UHI1" s="465"/>
      <c r="UHJ1" s="465"/>
      <c r="UHK1" s="465"/>
      <c r="UHL1" s="465"/>
      <c r="UHM1" s="465"/>
      <c r="UHN1" s="465"/>
      <c r="UHO1" s="465"/>
      <c r="UHP1" s="465"/>
      <c r="UHQ1" s="465"/>
      <c r="UHR1" s="465"/>
      <c r="UHS1" s="465"/>
      <c r="UHT1" s="465"/>
      <c r="UHU1" s="465"/>
      <c r="UHV1" s="465"/>
      <c r="UHW1" s="465"/>
      <c r="UHX1" s="465"/>
      <c r="UHY1" s="465"/>
      <c r="UHZ1" s="465"/>
      <c r="UIA1" s="465"/>
      <c r="UIB1" s="465"/>
      <c r="UIC1" s="465"/>
      <c r="UID1" s="465"/>
      <c r="UIE1" s="465"/>
      <c r="UIF1" s="465"/>
      <c r="UIG1" s="465"/>
      <c r="UIH1" s="465"/>
      <c r="UII1" s="465"/>
      <c r="UIJ1" s="465"/>
      <c r="UIK1" s="465"/>
      <c r="UIL1" s="465"/>
      <c r="UIM1" s="465"/>
      <c r="UIN1" s="465"/>
      <c r="UIO1" s="465"/>
      <c r="UIP1" s="465"/>
      <c r="UIQ1" s="465"/>
      <c r="UIR1" s="465"/>
      <c r="UIS1" s="465"/>
      <c r="UIT1" s="465"/>
      <c r="UIU1" s="465"/>
      <c r="UIV1" s="465"/>
      <c r="UIW1" s="465"/>
      <c r="UIX1" s="465"/>
      <c r="UIY1" s="465"/>
      <c r="UIZ1" s="465"/>
      <c r="UJA1" s="465"/>
      <c r="UJB1" s="465"/>
      <c r="UJC1" s="465"/>
      <c r="UJD1" s="465"/>
      <c r="UJE1" s="465"/>
      <c r="UJF1" s="465"/>
      <c r="UJG1" s="465"/>
      <c r="UJH1" s="465"/>
      <c r="UJI1" s="465"/>
      <c r="UJJ1" s="465"/>
      <c r="UJK1" s="465"/>
      <c r="UJL1" s="465"/>
      <c r="UJM1" s="465"/>
      <c r="UJN1" s="465"/>
      <c r="UJO1" s="465"/>
      <c r="UJP1" s="465"/>
      <c r="UJQ1" s="465"/>
      <c r="UJR1" s="465"/>
      <c r="UJS1" s="465"/>
      <c r="UJT1" s="465"/>
      <c r="UJU1" s="465"/>
      <c r="UJV1" s="465"/>
      <c r="UJW1" s="465"/>
      <c r="UJX1" s="465"/>
      <c r="UJY1" s="465"/>
      <c r="UJZ1" s="465"/>
      <c r="UKA1" s="465"/>
      <c r="UKB1" s="465"/>
      <c r="UKC1" s="465"/>
      <c r="UKD1" s="465"/>
      <c r="UKE1" s="465"/>
      <c r="UKF1" s="465"/>
      <c r="UKG1" s="465"/>
      <c r="UKH1" s="465"/>
      <c r="UKI1" s="465"/>
      <c r="UKJ1" s="465"/>
      <c r="UKK1" s="465"/>
      <c r="UKL1" s="465"/>
      <c r="UKM1" s="465"/>
      <c r="UKN1" s="465"/>
      <c r="UKO1" s="465"/>
      <c r="UKP1" s="465"/>
      <c r="UKQ1" s="465"/>
      <c r="UKR1" s="465"/>
      <c r="UKS1" s="465"/>
      <c r="UKT1" s="465"/>
      <c r="UKU1" s="465"/>
      <c r="UKV1" s="465"/>
      <c r="UKW1" s="465"/>
      <c r="UKX1" s="465"/>
      <c r="UKY1" s="465"/>
      <c r="UKZ1" s="465"/>
      <c r="ULA1" s="465"/>
      <c r="ULB1" s="465"/>
      <c r="ULC1" s="465"/>
      <c r="ULD1" s="465"/>
      <c r="ULE1" s="465"/>
      <c r="ULF1" s="465"/>
      <c r="ULG1" s="465"/>
      <c r="ULH1" s="465"/>
      <c r="ULI1" s="465"/>
      <c r="ULJ1" s="465"/>
      <c r="ULK1" s="465"/>
      <c r="ULL1" s="465"/>
      <c r="ULM1" s="465"/>
      <c r="ULN1" s="465"/>
      <c r="ULO1" s="465"/>
      <c r="ULP1" s="465"/>
      <c r="ULQ1" s="465"/>
      <c r="ULR1" s="465"/>
      <c r="ULS1" s="465"/>
      <c r="ULT1" s="465"/>
      <c r="ULU1" s="465"/>
      <c r="ULV1" s="465"/>
      <c r="ULW1" s="465"/>
      <c r="ULX1" s="465"/>
      <c r="ULY1" s="465"/>
      <c r="ULZ1" s="465"/>
      <c r="UMA1" s="465"/>
      <c r="UMB1" s="465"/>
      <c r="UMC1" s="465"/>
      <c r="UMD1" s="465"/>
      <c r="UME1" s="465"/>
      <c r="UMF1" s="465"/>
      <c r="UMG1" s="465"/>
      <c r="UMH1" s="465"/>
      <c r="UMI1" s="465"/>
      <c r="UMJ1" s="465"/>
      <c r="UMK1" s="465"/>
      <c r="UML1" s="465"/>
      <c r="UMM1" s="465"/>
      <c r="UMN1" s="465"/>
      <c r="UMO1" s="465"/>
      <c r="UMP1" s="465"/>
      <c r="UMQ1" s="465"/>
      <c r="UMR1" s="465"/>
      <c r="UMS1" s="465"/>
      <c r="UMT1" s="465"/>
      <c r="UMU1" s="465"/>
      <c r="UMV1" s="465"/>
      <c r="UMW1" s="465"/>
      <c r="UMX1" s="465"/>
      <c r="UMY1" s="465"/>
      <c r="UMZ1" s="465"/>
      <c r="UNA1" s="465"/>
      <c r="UNB1" s="465"/>
      <c r="UNC1" s="465"/>
      <c r="UND1" s="465"/>
      <c r="UNE1" s="465"/>
      <c r="UNF1" s="465"/>
      <c r="UNG1" s="465"/>
      <c r="UNH1" s="465"/>
      <c r="UNI1" s="465"/>
      <c r="UNJ1" s="465"/>
      <c r="UNK1" s="465"/>
      <c r="UNL1" s="465"/>
      <c r="UNM1" s="465"/>
      <c r="UNN1" s="465"/>
      <c r="UNO1" s="465"/>
      <c r="UNP1" s="465"/>
      <c r="UNQ1" s="465"/>
      <c r="UNR1" s="465"/>
      <c r="UNS1" s="465"/>
      <c r="UNT1" s="465"/>
      <c r="UNU1" s="465"/>
      <c r="UNV1" s="465"/>
      <c r="UNW1" s="465"/>
      <c r="UNX1" s="465"/>
      <c r="UNY1" s="465"/>
      <c r="UNZ1" s="465"/>
      <c r="UOA1" s="465"/>
      <c r="UOB1" s="465"/>
      <c r="UOC1" s="465"/>
      <c r="UOD1" s="465"/>
      <c r="UOE1" s="465"/>
      <c r="UOF1" s="465"/>
      <c r="UOG1" s="465"/>
      <c r="UOH1" s="465"/>
      <c r="UOI1" s="465"/>
      <c r="UOJ1" s="465"/>
      <c r="UOK1" s="465"/>
      <c r="UOL1" s="465"/>
      <c r="UOM1" s="465"/>
      <c r="UON1" s="465"/>
      <c r="UOO1" s="465"/>
      <c r="UOP1" s="465"/>
      <c r="UOQ1" s="465"/>
      <c r="UOR1" s="465"/>
      <c r="UOS1" s="465"/>
      <c r="UOT1" s="465"/>
      <c r="UOU1" s="465"/>
      <c r="UOV1" s="465"/>
      <c r="UOW1" s="465"/>
      <c r="UOX1" s="465"/>
      <c r="UOY1" s="465"/>
      <c r="UOZ1" s="465"/>
      <c r="UPA1" s="465"/>
      <c r="UPB1" s="465"/>
      <c r="UPC1" s="465"/>
      <c r="UPD1" s="465"/>
      <c r="UPE1" s="465"/>
      <c r="UPF1" s="465"/>
      <c r="UPG1" s="465"/>
      <c r="UPH1" s="465"/>
      <c r="UPI1" s="465"/>
      <c r="UPJ1" s="465"/>
      <c r="UPK1" s="465"/>
      <c r="UPL1" s="465"/>
      <c r="UPM1" s="465"/>
      <c r="UPN1" s="465"/>
      <c r="UPO1" s="465"/>
      <c r="UPP1" s="465"/>
      <c r="UPQ1" s="465"/>
      <c r="UPR1" s="465"/>
      <c r="UPS1" s="465"/>
      <c r="UPT1" s="465"/>
      <c r="UPU1" s="465"/>
      <c r="UPV1" s="465"/>
      <c r="UPW1" s="465"/>
      <c r="UPX1" s="465"/>
      <c r="UPY1" s="465"/>
      <c r="UPZ1" s="465"/>
      <c r="UQA1" s="465"/>
      <c r="UQB1" s="465"/>
      <c r="UQC1" s="465"/>
      <c r="UQD1" s="465"/>
      <c r="UQE1" s="465"/>
      <c r="UQF1" s="465"/>
      <c r="UQG1" s="465"/>
      <c r="UQH1" s="465"/>
      <c r="UQI1" s="465"/>
      <c r="UQJ1" s="465"/>
      <c r="UQK1" s="465"/>
      <c r="UQL1" s="465"/>
      <c r="UQM1" s="465"/>
      <c r="UQN1" s="465"/>
      <c r="UQO1" s="465"/>
      <c r="UQP1" s="465"/>
      <c r="UQQ1" s="465"/>
      <c r="UQR1" s="465"/>
      <c r="UQS1" s="465"/>
      <c r="UQT1" s="465"/>
      <c r="UQU1" s="465"/>
      <c r="UQV1" s="465"/>
      <c r="UQW1" s="465"/>
      <c r="UQX1" s="465"/>
      <c r="UQY1" s="465"/>
      <c r="UQZ1" s="465"/>
      <c r="URA1" s="465"/>
      <c r="URB1" s="465"/>
      <c r="URC1" s="465"/>
      <c r="URD1" s="465"/>
      <c r="URE1" s="465"/>
      <c r="URF1" s="465"/>
      <c r="URG1" s="465"/>
      <c r="URH1" s="465"/>
      <c r="URI1" s="465"/>
      <c r="URJ1" s="465"/>
      <c r="URK1" s="465"/>
      <c r="URL1" s="465"/>
      <c r="URM1" s="465"/>
      <c r="URN1" s="465"/>
      <c r="URO1" s="465"/>
      <c r="URP1" s="465"/>
      <c r="URQ1" s="465"/>
      <c r="URR1" s="465"/>
      <c r="URS1" s="465"/>
      <c r="URT1" s="465"/>
      <c r="URU1" s="465"/>
      <c r="URV1" s="465"/>
      <c r="URW1" s="465"/>
      <c r="URX1" s="465"/>
      <c r="URY1" s="465"/>
      <c r="URZ1" s="465"/>
      <c r="USA1" s="465"/>
      <c r="USB1" s="465"/>
      <c r="USC1" s="465"/>
      <c r="USD1" s="465"/>
      <c r="USE1" s="465"/>
      <c r="USF1" s="465"/>
      <c r="USG1" s="465"/>
      <c r="USH1" s="465"/>
      <c r="USI1" s="465"/>
      <c r="USJ1" s="465"/>
      <c r="USK1" s="465"/>
      <c r="USL1" s="465"/>
      <c r="USM1" s="465"/>
      <c r="USN1" s="465"/>
      <c r="USO1" s="465"/>
      <c r="USP1" s="465"/>
      <c r="USQ1" s="465"/>
      <c r="USR1" s="465"/>
      <c r="USS1" s="465"/>
      <c r="UST1" s="465"/>
      <c r="USU1" s="465"/>
      <c r="USV1" s="465"/>
      <c r="USW1" s="465"/>
      <c r="USX1" s="465"/>
      <c r="USY1" s="465"/>
      <c r="USZ1" s="465"/>
      <c r="UTA1" s="465"/>
      <c r="UTB1" s="465"/>
      <c r="UTC1" s="465"/>
      <c r="UTD1" s="465"/>
      <c r="UTE1" s="465"/>
      <c r="UTF1" s="465"/>
      <c r="UTG1" s="465"/>
      <c r="UTH1" s="465"/>
      <c r="UTI1" s="465"/>
      <c r="UTJ1" s="465"/>
      <c r="UTK1" s="465"/>
      <c r="UTL1" s="465"/>
      <c r="UTM1" s="465"/>
      <c r="UTN1" s="465"/>
      <c r="UTO1" s="465"/>
      <c r="UTP1" s="465"/>
      <c r="UTQ1" s="465"/>
      <c r="UTR1" s="465"/>
      <c r="UTS1" s="465"/>
      <c r="UTT1" s="465"/>
      <c r="UTU1" s="465"/>
      <c r="UTV1" s="465"/>
      <c r="UTW1" s="465"/>
      <c r="UTX1" s="465"/>
      <c r="UTY1" s="465"/>
      <c r="UTZ1" s="465"/>
      <c r="UUA1" s="465"/>
      <c r="UUB1" s="465"/>
      <c r="UUC1" s="465"/>
      <c r="UUD1" s="465"/>
      <c r="UUE1" s="465"/>
      <c r="UUF1" s="465"/>
      <c r="UUG1" s="465"/>
      <c r="UUH1" s="465"/>
      <c r="UUI1" s="465"/>
      <c r="UUJ1" s="465"/>
      <c r="UUK1" s="465"/>
      <c r="UUL1" s="465"/>
      <c r="UUM1" s="465"/>
      <c r="UUN1" s="465"/>
      <c r="UUO1" s="465"/>
      <c r="UUP1" s="465"/>
      <c r="UUQ1" s="465"/>
      <c r="UUR1" s="465"/>
      <c r="UUS1" s="465"/>
      <c r="UUT1" s="465"/>
      <c r="UUU1" s="465"/>
      <c r="UUV1" s="465"/>
      <c r="UUW1" s="465"/>
      <c r="UUX1" s="465"/>
      <c r="UUY1" s="465"/>
      <c r="UUZ1" s="465"/>
      <c r="UVA1" s="465"/>
      <c r="UVB1" s="465"/>
      <c r="UVC1" s="465"/>
      <c r="UVD1" s="465"/>
      <c r="UVE1" s="465"/>
      <c r="UVF1" s="465"/>
      <c r="UVG1" s="465"/>
      <c r="UVH1" s="465"/>
      <c r="UVI1" s="465"/>
      <c r="UVJ1" s="465"/>
      <c r="UVK1" s="465"/>
      <c r="UVL1" s="465"/>
      <c r="UVM1" s="465"/>
      <c r="UVN1" s="465"/>
      <c r="UVO1" s="465"/>
      <c r="UVP1" s="465"/>
      <c r="UVQ1" s="465"/>
      <c r="UVR1" s="465"/>
      <c r="UVS1" s="465"/>
      <c r="UVT1" s="465"/>
      <c r="UVU1" s="465"/>
      <c r="UVV1" s="465"/>
      <c r="UVW1" s="465"/>
      <c r="UVX1" s="465"/>
      <c r="UVY1" s="465"/>
      <c r="UVZ1" s="465"/>
      <c r="UWA1" s="465"/>
      <c r="UWB1" s="465"/>
      <c r="UWC1" s="465"/>
      <c r="UWD1" s="465"/>
      <c r="UWE1" s="465"/>
      <c r="UWF1" s="465"/>
      <c r="UWG1" s="465"/>
      <c r="UWH1" s="465"/>
      <c r="UWI1" s="465"/>
      <c r="UWJ1" s="465"/>
      <c r="UWK1" s="465"/>
      <c r="UWL1" s="465"/>
      <c r="UWM1" s="465"/>
      <c r="UWN1" s="465"/>
      <c r="UWO1" s="465"/>
      <c r="UWP1" s="465"/>
      <c r="UWQ1" s="465"/>
      <c r="UWR1" s="465"/>
      <c r="UWS1" s="465"/>
      <c r="UWT1" s="465"/>
      <c r="UWU1" s="465"/>
      <c r="UWV1" s="465"/>
      <c r="UWW1" s="465"/>
      <c r="UWX1" s="465"/>
      <c r="UWY1" s="465"/>
      <c r="UWZ1" s="465"/>
      <c r="UXA1" s="465"/>
      <c r="UXB1" s="465"/>
      <c r="UXC1" s="465"/>
      <c r="UXD1" s="465"/>
      <c r="UXE1" s="465"/>
      <c r="UXF1" s="465"/>
      <c r="UXG1" s="465"/>
      <c r="UXH1" s="465"/>
      <c r="UXI1" s="465"/>
      <c r="UXJ1" s="465"/>
      <c r="UXK1" s="465"/>
      <c r="UXL1" s="465"/>
      <c r="UXM1" s="465"/>
      <c r="UXN1" s="465"/>
      <c r="UXO1" s="465"/>
      <c r="UXP1" s="465"/>
      <c r="UXQ1" s="465"/>
      <c r="UXR1" s="465"/>
      <c r="UXS1" s="465"/>
      <c r="UXT1" s="465"/>
      <c r="UXU1" s="465"/>
      <c r="UXV1" s="465"/>
      <c r="UXW1" s="465"/>
      <c r="UXX1" s="465"/>
      <c r="UXY1" s="465"/>
      <c r="UXZ1" s="465"/>
      <c r="UYA1" s="465"/>
      <c r="UYB1" s="465"/>
      <c r="UYC1" s="465"/>
      <c r="UYD1" s="465"/>
      <c r="UYE1" s="465"/>
      <c r="UYF1" s="465"/>
      <c r="UYG1" s="465"/>
      <c r="UYH1" s="465"/>
      <c r="UYI1" s="465"/>
      <c r="UYJ1" s="465"/>
      <c r="UYK1" s="465"/>
      <c r="UYL1" s="465"/>
      <c r="UYM1" s="465"/>
      <c r="UYN1" s="465"/>
      <c r="UYO1" s="465"/>
      <c r="UYP1" s="465"/>
      <c r="UYQ1" s="465"/>
      <c r="UYR1" s="465"/>
      <c r="UYS1" s="465"/>
      <c r="UYT1" s="465"/>
      <c r="UYU1" s="465"/>
      <c r="UYV1" s="465"/>
      <c r="UYW1" s="465"/>
      <c r="UYX1" s="465"/>
      <c r="UYY1" s="465"/>
      <c r="UYZ1" s="465"/>
      <c r="UZA1" s="465"/>
      <c r="UZB1" s="465"/>
      <c r="UZC1" s="465"/>
      <c r="UZD1" s="465"/>
      <c r="UZE1" s="465"/>
      <c r="UZF1" s="465"/>
      <c r="UZG1" s="465"/>
      <c r="UZH1" s="465"/>
      <c r="UZI1" s="465"/>
      <c r="UZJ1" s="465"/>
      <c r="UZK1" s="465"/>
      <c r="UZL1" s="465"/>
      <c r="UZM1" s="465"/>
      <c r="UZN1" s="465"/>
      <c r="UZO1" s="465"/>
      <c r="UZP1" s="465"/>
      <c r="UZQ1" s="465"/>
      <c r="UZR1" s="465"/>
      <c r="UZS1" s="465"/>
      <c r="UZT1" s="465"/>
      <c r="UZU1" s="465"/>
      <c r="UZV1" s="465"/>
      <c r="UZW1" s="465"/>
      <c r="UZX1" s="465"/>
      <c r="UZY1" s="465"/>
      <c r="UZZ1" s="465"/>
      <c r="VAA1" s="465"/>
      <c r="VAB1" s="465"/>
      <c r="VAC1" s="465"/>
      <c r="VAD1" s="465"/>
      <c r="VAE1" s="465"/>
      <c r="VAF1" s="465"/>
      <c r="VAG1" s="465"/>
      <c r="VAH1" s="465"/>
      <c r="VAI1" s="465"/>
      <c r="VAJ1" s="465"/>
      <c r="VAK1" s="465"/>
      <c r="VAL1" s="465"/>
      <c r="VAM1" s="465"/>
      <c r="VAN1" s="465"/>
      <c r="VAO1" s="465"/>
      <c r="VAP1" s="465"/>
      <c r="VAQ1" s="465"/>
      <c r="VAR1" s="465"/>
      <c r="VAS1" s="465"/>
      <c r="VAT1" s="465"/>
      <c r="VAU1" s="465"/>
      <c r="VAV1" s="465"/>
      <c r="VAW1" s="465"/>
      <c r="VAX1" s="465"/>
      <c r="VAY1" s="465"/>
      <c r="VAZ1" s="465"/>
      <c r="VBA1" s="465"/>
      <c r="VBB1" s="465"/>
      <c r="VBC1" s="465"/>
      <c r="VBD1" s="465"/>
      <c r="VBE1" s="465"/>
      <c r="VBF1" s="465"/>
      <c r="VBG1" s="465"/>
      <c r="VBH1" s="465"/>
      <c r="VBI1" s="465"/>
      <c r="VBJ1" s="465"/>
      <c r="VBK1" s="465"/>
      <c r="VBL1" s="465"/>
      <c r="VBM1" s="465"/>
      <c r="VBN1" s="465"/>
      <c r="VBO1" s="465"/>
      <c r="VBP1" s="465"/>
      <c r="VBQ1" s="465"/>
      <c r="VBR1" s="465"/>
      <c r="VBS1" s="465"/>
      <c r="VBT1" s="465"/>
      <c r="VBU1" s="465"/>
      <c r="VBV1" s="465"/>
      <c r="VBW1" s="465"/>
      <c r="VBX1" s="465"/>
      <c r="VBY1" s="465"/>
      <c r="VBZ1" s="465"/>
      <c r="VCA1" s="465"/>
      <c r="VCB1" s="465"/>
      <c r="VCC1" s="465"/>
      <c r="VCD1" s="465"/>
      <c r="VCE1" s="465"/>
      <c r="VCF1" s="465"/>
      <c r="VCG1" s="465"/>
      <c r="VCH1" s="465"/>
      <c r="VCI1" s="465"/>
      <c r="VCJ1" s="465"/>
      <c r="VCK1" s="465"/>
      <c r="VCL1" s="465"/>
      <c r="VCM1" s="465"/>
      <c r="VCN1" s="465"/>
      <c r="VCO1" s="465"/>
      <c r="VCP1" s="465"/>
      <c r="VCQ1" s="465"/>
      <c r="VCR1" s="465"/>
      <c r="VCS1" s="465"/>
      <c r="VCT1" s="465"/>
      <c r="VCU1" s="465"/>
      <c r="VCV1" s="465"/>
      <c r="VCW1" s="465"/>
      <c r="VCX1" s="465"/>
      <c r="VCY1" s="465"/>
      <c r="VCZ1" s="465"/>
      <c r="VDA1" s="465"/>
      <c r="VDB1" s="465"/>
      <c r="VDC1" s="465"/>
      <c r="VDD1" s="465"/>
      <c r="VDE1" s="465"/>
      <c r="VDF1" s="465"/>
      <c r="VDG1" s="465"/>
      <c r="VDH1" s="465"/>
      <c r="VDI1" s="465"/>
      <c r="VDJ1" s="465"/>
      <c r="VDK1" s="465"/>
      <c r="VDL1" s="465"/>
      <c r="VDM1" s="465"/>
      <c r="VDN1" s="465"/>
      <c r="VDO1" s="465"/>
      <c r="VDP1" s="465"/>
      <c r="VDQ1" s="465"/>
      <c r="VDR1" s="465"/>
      <c r="VDS1" s="465"/>
      <c r="VDT1" s="465"/>
      <c r="VDU1" s="465"/>
      <c r="VDV1" s="465"/>
      <c r="VDW1" s="465"/>
      <c r="VDX1" s="465"/>
      <c r="VDY1" s="465"/>
      <c r="VDZ1" s="465"/>
      <c r="VEA1" s="465"/>
      <c r="VEB1" s="465"/>
      <c r="VEC1" s="465"/>
      <c r="VED1" s="465"/>
      <c r="VEE1" s="465"/>
      <c r="VEF1" s="465"/>
      <c r="VEG1" s="465"/>
      <c r="VEH1" s="465"/>
      <c r="VEI1" s="465"/>
      <c r="VEJ1" s="465"/>
      <c r="VEK1" s="465"/>
      <c r="VEL1" s="465"/>
      <c r="VEM1" s="465"/>
      <c r="VEN1" s="465"/>
      <c r="VEO1" s="465"/>
      <c r="VEP1" s="465"/>
      <c r="VEQ1" s="465"/>
      <c r="VER1" s="465"/>
      <c r="VES1" s="465"/>
      <c r="VET1" s="465"/>
      <c r="VEU1" s="465"/>
      <c r="VEV1" s="465"/>
      <c r="VEW1" s="465"/>
      <c r="VEX1" s="465"/>
      <c r="VEY1" s="465"/>
      <c r="VEZ1" s="465"/>
      <c r="VFA1" s="465"/>
      <c r="VFB1" s="465"/>
      <c r="VFC1" s="465"/>
      <c r="VFD1" s="465"/>
      <c r="VFE1" s="465"/>
      <c r="VFF1" s="465"/>
      <c r="VFG1" s="465"/>
      <c r="VFH1" s="465"/>
      <c r="VFI1" s="465"/>
      <c r="VFJ1" s="465"/>
      <c r="VFK1" s="465"/>
      <c r="VFL1" s="465"/>
      <c r="VFM1" s="465"/>
      <c r="VFN1" s="465"/>
      <c r="VFO1" s="465"/>
      <c r="VFP1" s="465"/>
      <c r="VFQ1" s="465"/>
      <c r="VFR1" s="465"/>
      <c r="VFS1" s="465"/>
      <c r="VFT1" s="465"/>
      <c r="VFU1" s="465"/>
      <c r="VFV1" s="465"/>
      <c r="VFW1" s="465"/>
      <c r="VFX1" s="465"/>
      <c r="VFY1" s="465"/>
      <c r="VFZ1" s="465"/>
      <c r="VGA1" s="465"/>
      <c r="VGB1" s="465"/>
      <c r="VGC1" s="465"/>
      <c r="VGD1" s="465"/>
      <c r="VGE1" s="465"/>
      <c r="VGF1" s="465"/>
      <c r="VGG1" s="465"/>
      <c r="VGH1" s="465"/>
      <c r="VGI1" s="465"/>
      <c r="VGJ1" s="465"/>
      <c r="VGK1" s="465"/>
      <c r="VGL1" s="465"/>
      <c r="VGM1" s="465"/>
      <c r="VGN1" s="465"/>
      <c r="VGO1" s="465"/>
      <c r="VGP1" s="465"/>
      <c r="VGQ1" s="465"/>
      <c r="VGR1" s="465"/>
      <c r="VGS1" s="465"/>
      <c r="VGT1" s="465"/>
      <c r="VGU1" s="465"/>
      <c r="VGV1" s="465"/>
      <c r="VGW1" s="465"/>
      <c r="VGX1" s="465"/>
      <c r="VGY1" s="465"/>
      <c r="VGZ1" s="465"/>
      <c r="VHA1" s="465"/>
      <c r="VHB1" s="465"/>
      <c r="VHC1" s="465"/>
      <c r="VHD1" s="465"/>
      <c r="VHE1" s="465"/>
      <c r="VHF1" s="465"/>
      <c r="VHG1" s="465"/>
      <c r="VHH1" s="465"/>
      <c r="VHI1" s="465"/>
      <c r="VHJ1" s="465"/>
      <c r="VHK1" s="465"/>
      <c r="VHL1" s="465"/>
      <c r="VHM1" s="465"/>
      <c r="VHN1" s="465"/>
      <c r="VHO1" s="465"/>
      <c r="VHP1" s="465"/>
      <c r="VHQ1" s="465"/>
      <c r="VHR1" s="465"/>
      <c r="VHS1" s="465"/>
      <c r="VHT1" s="465"/>
      <c r="VHU1" s="465"/>
      <c r="VHV1" s="465"/>
      <c r="VHW1" s="465"/>
      <c r="VHX1" s="465"/>
      <c r="VHY1" s="465"/>
      <c r="VHZ1" s="465"/>
      <c r="VIA1" s="465"/>
      <c r="VIB1" s="465"/>
      <c r="VIC1" s="465"/>
      <c r="VID1" s="465"/>
      <c r="VIE1" s="465"/>
      <c r="VIF1" s="465"/>
      <c r="VIG1" s="465"/>
      <c r="VIH1" s="465"/>
      <c r="VII1" s="465"/>
      <c r="VIJ1" s="465"/>
      <c r="VIK1" s="465"/>
      <c r="VIL1" s="465"/>
      <c r="VIM1" s="465"/>
      <c r="VIN1" s="465"/>
      <c r="VIO1" s="465"/>
      <c r="VIP1" s="465"/>
      <c r="VIQ1" s="465"/>
      <c r="VIR1" s="465"/>
      <c r="VIS1" s="465"/>
      <c r="VIT1" s="465"/>
      <c r="VIU1" s="465"/>
      <c r="VIV1" s="465"/>
      <c r="VIW1" s="465"/>
      <c r="VIX1" s="465"/>
      <c r="VIY1" s="465"/>
      <c r="VIZ1" s="465"/>
      <c r="VJA1" s="465"/>
      <c r="VJB1" s="465"/>
      <c r="VJC1" s="465"/>
      <c r="VJD1" s="465"/>
      <c r="VJE1" s="465"/>
      <c r="VJF1" s="465"/>
      <c r="VJG1" s="465"/>
      <c r="VJH1" s="465"/>
      <c r="VJI1" s="465"/>
      <c r="VJJ1" s="465"/>
      <c r="VJK1" s="465"/>
      <c r="VJL1" s="465"/>
      <c r="VJM1" s="465"/>
      <c r="VJN1" s="465"/>
      <c r="VJO1" s="465"/>
      <c r="VJP1" s="465"/>
      <c r="VJQ1" s="465"/>
      <c r="VJR1" s="465"/>
      <c r="VJS1" s="465"/>
      <c r="VJT1" s="465"/>
      <c r="VJU1" s="465"/>
      <c r="VJV1" s="465"/>
      <c r="VJW1" s="465"/>
      <c r="VJX1" s="465"/>
      <c r="VJY1" s="465"/>
      <c r="VJZ1" s="465"/>
      <c r="VKA1" s="465"/>
      <c r="VKB1" s="465"/>
      <c r="VKC1" s="465"/>
      <c r="VKD1" s="465"/>
      <c r="VKE1" s="465"/>
      <c r="VKF1" s="465"/>
      <c r="VKG1" s="465"/>
      <c r="VKH1" s="465"/>
      <c r="VKI1" s="465"/>
      <c r="VKJ1" s="465"/>
      <c r="VKK1" s="465"/>
      <c r="VKL1" s="465"/>
      <c r="VKM1" s="465"/>
      <c r="VKN1" s="465"/>
      <c r="VKO1" s="465"/>
      <c r="VKP1" s="465"/>
      <c r="VKQ1" s="465"/>
      <c r="VKR1" s="465"/>
      <c r="VKS1" s="465"/>
      <c r="VKT1" s="465"/>
      <c r="VKU1" s="465"/>
      <c r="VKV1" s="465"/>
      <c r="VKW1" s="465"/>
      <c r="VKX1" s="465"/>
      <c r="VKY1" s="465"/>
      <c r="VKZ1" s="465"/>
      <c r="VLA1" s="465"/>
      <c r="VLB1" s="465"/>
      <c r="VLC1" s="465"/>
      <c r="VLD1" s="465"/>
      <c r="VLE1" s="465"/>
      <c r="VLF1" s="465"/>
      <c r="VLG1" s="465"/>
      <c r="VLH1" s="465"/>
      <c r="VLI1" s="465"/>
      <c r="VLJ1" s="465"/>
      <c r="VLK1" s="465"/>
      <c r="VLL1" s="465"/>
      <c r="VLM1" s="465"/>
      <c r="VLN1" s="465"/>
      <c r="VLO1" s="465"/>
      <c r="VLP1" s="465"/>
      <c r="VLQ1" s="465"/>
      <c r="VLR1" s="465"/>
      <c r="VLS1" s="465"/>
      <c r="VLT1" s="465"/>
      <c r="VLU1" s="465"/>
      <c r="VLV1" s="465"/>
      <c r="VLW1" s="465"/>
      <c r="VLX1" s="465"/>
      <c r="VLY1" s="465"/>
      <c r="VLZ1" s="465"/>
      <c r="VMA1" s="465"/>
      <c r="VMB1" s="465"/>
      <c r="VMC1" s="465"/>
      <c r="VMD1" s="465"/>
      <c r="VME1" s="465"/>
      <c r="VMF1" s="465"/>
      <c r="VMG1" s="465"/>
      <c r="VMH1" s="465"/>
      <c r="VMI1" s="465"/>
      <c r="VMJ1" s="465"/>
      <c r="VMK1" s="465"/>
      <c r="VML1" s="465"/>
      <c r="VMM1" s="465"/>
      <c r="VMN1" s="465"/>
      <c r="VMO1" s="465"/>
      <c r="VMP1" s="465"/>
      <c r="VMQ1" s="465"/>
      <c r="VMR1" s="465"/>
      <c r="VMS1" s="465"/>
      <c r="VMT1" s="465"/>
      <c r="VMU1" s="465"/>
      <c r="VMV1" s="465"/>
      <c r="VMW1" s="465"/>
      <c r="VMX1" s="465"/>
      <c r="VMY1" s="465"/>
      <c r="VMZ1" s="465"/>
      <c r="VNA1" s="465"/>
      <c r="VNB1" s="465"/>
      <c r="VNC1" s="465"/>
      <c r="VND1" s="465"/>
      <c r="VNE1" s="465"/>
      <c r="VNF1" s="465"/>
      <c r="VNG1" s="465"/>
      <c r="VNH1" s="465"/>
      <c r="VNI1" s="465"/>
      <c r="VNJ1" s="465"/>
      <c r="VNK1" s="465"/>
      <c r="VNL1" s="465"/>
      <c r="VNM1" s="465"/>
      <c r="VNN1" s="465"/>
      <c r="VNO1" s="465"/>
      <c r="VNP1" s="465"/>
      <c r="VNQ1" s="465"/>
      <c r="VNR1" s="465"/>
      <c r="VNS1" s="465"/>
      <c r="VNT1" s="465"/>
      <c r="VNU1" s="465"/>
      <c r="VNV1" s="465"/>
      <c r="VNW1" s="465"/>
      <c r="VNX1" s="465"/>
      <c r="VNY1" s="465"/>
      <c r="VNZ1" s="465"/>
      <c r="VOA1" s="465"/>
      <c r="VOB1" s="465"/>
      <c r="VOC1" s="465"/>
      <c r="VOD1" s="465"/>
      <c r="VOE1" s="465"/>
      <c r="VOF1" s="465"/>
      <c r="VOG1" s="465"/>
      <c r="VOH1" s="465"/>
      <c r="VOI1" s="465"/>
      <c r="VOJ1" s="465"/>
      <c r="VOK1" s="465"/>
      <c r="VOL1" s="465"/>
      <c r="VOM1" s="465"/>
      <c r="VON1" s="465"/>
      <c r="VOO1" s="465"/>
      <c r="VOP1" s="465"/>
      <c r="VOQ1" s="465"/>
      <c r="VOR1" s="465"/>
      <c r="VOS1" s="465"/>
      <c r="VOT1" s="465"/>
      <c r="VOU1" s="465"/>
      <c r="VOV1" s="465"/>
      <c r="VOW1" s="465"/>
      <c r="VOX1" s="465"/>
      <c r="VOY1" s="465"/>
      <c r="VOZ1" s="465"/>
      <c r="VPA1" s="465"/>
      <c r="VPB1" s="465"/>
      <c r="VPC1" s="465"/>
      <c r="VPD1" s="465"/>
      <c r="VPE1" s="465"/>
      <c r="VPF1" s="465"/>
      <c r="VPG1" s="465"/>
      <c r="VPH1" s="465"/>
      <c r="VPI1" s="465"/>
      <c r="VPJ1" s="465"/>
      <c r="VPK1" s="465"/>
      <c r="VPL1" s="465"/>
      <c r="VPM1" s="465"/>
      <c r="VPN1" s="465"/>
      <c r="VPO1" s="465"/>
      <c r="VPP1" s="465"/>
      <c r="VPQ1" s="465"/>
      <c r="VPR1" s="465"/>
      <c r="VPS1" s="465"/>
      <c r="VPT1" s="465"/>
      <c r="VPU1" s="465"/>
      <c r="VPV1" s="465"/>
      <c r="VPW1" s="465"/>
      <c r="VPX1" s="465"/>
      <c r="VPY1" s="465"/>
      <c r="VPZ1" s="465"/>
      <c r="VQA1" s="465"/>
      <c r="VQB1" s="465"/>
      <c r="VQC1" s="465"/>
      <c r="VQD1" s="465"/>
      <c r="VQE1" s="465"/>
      <c r="VQF1" s="465"/>
      <c r="VQG1" s="465"/>
      <c r="VQH1" s="465"/>
      <c r="VQI1" s="465"/>
      <c r="VQJ1" s="465"/>
      <c r="VQK1" s="465"/>
      <c r="VQL1" s="465"/>
      <c r="VQM1" s="465"/>
      <c r="VQN1" s="465"/>
      <c r="VQO1" s="465"/>
      <c r="VQP1" s="465"/>
      <c r="VQQ1" s="465"/>
      <c r="VQR1" s="465"/>
      <c r="VQS1" s="465"/>
      <c r="VQT1" s="465"/>
      <c r="VQU1" s="465"/>
      <c r="VQV1" s="465"/>
      <c r="VQW1" s="465"/>
      <c r="VQX1" s="465"/>
      <c r="VQY1" s="465"/>
      <c r="VQZ1" s="465"/>
      <c r="VRA1" s="465"/>
      <c r="VRB1" s="465"/>
      <c r="VRC1" s="465"/>
      <c r="VRD1" s="465"/>
      <c r="VRE1" s="465"/>
      <c r="VRF1" s="465"/>
      <c r="VRG1" s="465"/>
      <c r="VRH1" s="465"/>
      <c r="VRI1" s="465"/>
      <c r="VRJ1" s="465"/>
      <c r="VRK1" s="465"/>
      <c r="VRL1" s="465"/>
      <c r="VRM1" s="465"/>
      <c r="VRN1" s="465"/>
      <c r="VRO1" s="465"/>
      <c r="VRP1" s="465"/>
      <c r="VRQ1" s="465"/>
      <c r="VRR1" s="465"/>
      <c r="VRS1" s="465"/>
      <c r="VRT1" s="465"/>
      <c r="VRU1" s="465"/>
      <c r="VRV1" s="465"/>
      <c r="VRW1" s="465"/>
      <c r="VRX1" s="465"/>
      <c r="VRY1" s="465"/>
      <c r="VRZ1" s="465"/>
      <c r="VSA1" s="465"/>
      <c r="VSB1" s="465"/>
      <c r="VSC1" s="465"/>
      <c r="VSD1" s="465"/>
      <c r="VSE1" s="465"/>
      <c r="VSF1" s="465"/>
      <c r="VSG1" s="465"/>
      <c r="VSH1" s="465"/>
      <c r="VSI1" s="465"/>
      <c r="VSJ1" s="465"/>
      <c r="VSK1" s="465"/>
      <c r="VSL1" s="465"/>
      <c r="VSM1" s="465"/>
      <c r="VSN1" s="465"/>
      <c r="VSO1" s="465"/>
      <c r="VSP1" s="465"/>
      <c r="VSQ1" s="465"/>
      <c r="VSR1" s="465"/>
      <c r="VSS1" s="465"/>
      <c r="VST1" s="465"/>
      <c r="VSU1" s="465"/>
      <c r="VSV1" s="465"/>
      <c r="VSW1" s="465"/>
      <c r="VSX1" s="465"/>
      <c r="VSY1" s="465"/>
      <c r="VSZ1" s="465"/>
      <c r="VTA1" s="465"/>
      <c r="VTB1" s="465"/>
      <c r="VTC1" s="465"/>
      <c r="VTD1" s="465"/>
      <c r="VTE1" s="465"/>
      <c r="VTF1" s="465"/>
      <c r="VTG1" s="465"/>
      <c r="VTH1" s="465"/>
      <c r="VTI1" s="465"/>
      <c r="VTJ1" s="465"/>
      <c r="VTK1" s="465"/>
      <c r="VTL1" s="465"/>
      <c r="VTM1" s="465"/>
      <c r="VTN1" s="465"/>
      <c r="VTO1" s="465"/>
      <c r="VTP1" s="465"/>
      <c r="VTQ1" s="465"/>
      <c r="VTR1" s="465"/>
      <c r="VTS1" s="465"/>
      <c r="VTT1" s="465"/>
      <c r="VTU1" s="465"/>
      <c r="VTV1" s="465"/>
      <c r="VTW1" s="465"/>
      <c r="VTX1" s="465"/>
      <c r="VTY1" s="465"/>
      <c r="VTZ1" s="465"/>
      <c r="VUA1" s="465"/>
      <c r="VUB1" s="465"/>
      <c r="VUC1" s="465"/>
      <c r="VUD1" s="465"/>
      <c r="VUE1" s="465"/>
      <c r="VUF1" s="465"/>
      <c r="VUG1" s="465"/>
      <c r="VUH1" s="465"/>
      <c r="VUI1" s="465"/>
      <c r="VUJ1" s="465"/>
      <c r="VUK1" s="465"/>
      <c r="VUL1" s="465"/>
      <c r="VUM1" s="465"/>
      <c r="VUN1" s="465"/>
      <c r="VUO1" s="465"/>
      <c r="VUP1" s="465"/>
      <c r="VUQ1" s="465"/>
      <c r="VUR1" s="465"/>
      <c r="VUS1" s="465"/>
      <c r="VUT1" s="465"/>
      <c r="VUU1" s="465"/>
      <c r="VUV1" s="465"/>
      <c r="VUW1" s="465"/>
      <c r="VUX1" s="465"/>
      <c r="VUY1" s="465"/>
      <c r="VUZ1" s="465"/>
      <c r="VVA1" s="465"/>
      <c r="VVB1" s="465"/>
      <c r="VVC1" s="465"/>
      <c r="VVD1" s="465"/>
      <c r="VVE1" s="465"/>
      <c r="VVF1" s="465"/>
      <c r="VVG1" s="465"/>
      <c r="VVH1" s="465"/>
      <c r="VVI1" s="465"/>
      <c r="VVJ1" s="465"/>
      <c r="VVK1" s="465"/>
      <c r="VVL1" s="465"/>
      <c r="VVM1" s="465"/>
      <c r="VVN1" s="465"/>
      <c r="VVO1" s="465"/>
      <c r="VVP1" s="465"/>
      <c r="VVQ1" s="465"/>
      <c r="VVR1" s="465"/>
      <c r="VVS1" s="465"/>
      <c r="VVT1" s="465"/>
      <c r="VVU1" s="465"/>
      <c r="VVV1" s="465"/>
      <c r="VVW1" s="465"/>
      <c r="VVX1" s="465"/>
      <c r="VVY1" s="465"/>
      <c r="VVZ1" s="465"/>
      <c r="VWA1" s="465"/>
      <c r="VWB1" s="465"/>
      <c r="VWC1" s="465"/>
      <c r="VWD1" s="465"/>
      <c r="VWE1" s="465"/>
      <c r="VWF1" s="465"/>
      <c r="VWG1" s="465"/>
      <c r="VWH1" s="465"/>
      <c r="VWI1" s="465"/>
      <c r="VWJ1" s="465"/>
      <c r="VWK1" s="465"/>
      <c r="VWL1" s="465"/>
      <c r="VWM1" s="465"/>
      <c r="VWN1" s="465"/>
      <c r="VWO1" s="465"/>
      <c r="VWP1" s="465"/>
      <c r="VWQ1" s="465"/>
      <c r="VWR1" s="465"/>
      <c r="VWS1" s="465"/>
      <c r="VWT1" s="465"/>
      <c r="VWU1" s="465"/>
      <c r="VWV1" s="465"/>
      <c r="VWW1" s="465"/>
      <c r="VWX1" s="465"/>
      <c r="VWY1" s="465"/>
      <c r="VWZ1" s="465"/>
      <c r="VXA1" s="465"/>
      <c r="VXB1" s="465"/>
      <c r="VXC1" s="465"/>
      <c r="VXD1" s="465"/>
      <c r="VXE1" s="465"/>
      <c r="VXF1" s="465"/>
      <c r="VXG1" s="465"/>
      <c r="VXH1" s="465"/>
      <c r="VXI1" s="465"/>
      <c r="VXJ1" s="465"/>
      <c r="VXK1" s="465"/>
      <c r="VXL1" s="465"/>
      <c r="VXM1" s="465"/>
      <c r="VXN1" s="465"/>
      <c r="VXO1" s="465"/>
      <c r="VXP1" s="465"/>
      <c r="VXQ1" s="465"/>
      <c r="VXR1" s="465"/>
      <c r="VXS1" s="465"/>
      <c r="VXT1" s="465"/>
      <c r="VXU1" s="465"/>
      <c r="VXV1" s="465"/>
      <c r="VXW1" s="465"/>
      <c r="VXX1" s="465"/>
      <c r="VXY1" s="465"/>
      <c r="VXZ1" s="465"/>
      <c r="VYA1" s="465"/>
      <c r="VYB1" s="465"/>
      <c r="VYC1" s="465"/>
      <c r="VYD1" s="465"/>
      <c r="VYE1" s="465"/>
      <c r="VYF1" s="465"/>
      <c r="VYG1" s="465"/>
      <c r="VYH1" s="465"/>
      <c r="VYI1" s="465"/>
      <c r="VYJ1" s="465"/>
      <c r="VYK1" s="465"/>
      <c r="VYL1" s="465"/>
      <c r="VYM1" s="465"/>
      <c r="VYN1" s="465"/>
      <c r="VYO1" s="465"/>
      <c r="VYP1" s="465"/>
      <c r="VYQ1" s="465"/>
      <c r="VYR1" s="465"/>
      <c r="VYS1" s="465"/>
      <c r="VYT1" s="465"/>
      <c r="VYU1" s="465"/>
      <c r="VYV1" s="465"/>
      <c r="VYW1" s="465"/>
      <c r="VYX1" s="465"/>
      <c r="VYY1" s="465"/>
      <c r="VYZ1" s="465"/>
      <c r="VZA1" s="465"/>
      <c r="VZB1" s="465"/>
      <c r="VZC1" s="465"/>
      <c r="VZD1" s="465"/>
      <c r="VZE1" s="465"/>
      <c r="VZF1" s="465"/>
      <c r="VZG1" s="465"/>
      <c r="VZH1" s="465"/>
      <c r="VZI1" s="465"/>
      <c r="VZJ1" s="465"/>
      <c r="VZK1" s="465"/>
      <c r="VZL1" s="465"/>
      <c r="VZM1" s="465"/>
      <c r="VZN1" s="465"/>
      <c r="VZO1" s="465"/>
      <c r="VZP1" s="465"/>
      <c r="VZQ1" s="465"/>
      <c r="VZR1" s="465"/>
      <c r="VZS1" s="465"/>
      <c r="VZT1" s="465"/>
      <c r="VZU1" s="465"/>
      <c r="VZV1" s="465"/>
      <c r="VZW1" s="465"/>
      <c r="VZX1" s="465"/>
      <c r="VZY1" s="465"/>
      <c r="VZZ1" s="465"/>
      <c r="WAA1" s="465"/>
      <c r="WAB1" s="465"/>
      <c r="WAC1" s="465"/>
      <c r="WAD1" s="465"/>
      <c r="WAE1" s="465"/>
      <c r="WAF1" s="465"/>
      <c r="WAG1" s="465"/>
      <c r="WAH1" s="465"/>
      <c r="WAI1" s="465"/>
      <c r="WAJ1" s="465"/>
      <c r="WAK1" s="465"/>
      <c r="WAL1" s="465"/>
      <c r="WAM1" s="465"/>
      <c r="WAN1" s="465"/>
      <c r="WAO1" s="465"/>
      <c r="WAP1" s="465"/>
      <c r="WAQ1" s="465"/>
      <c r="WAR1" s="465"/>
      <c r="WAS1" s="465"/>
      <c r="WAT1" s="465"/>
      <c r="WAU1" s="465"/>
      <c r="WAV1" s="465"/>
      <c r="WAW1" s="465"/>
      <c r="WAX1" s="465"/>
      <c r="WAY1" s="465"/>
      <c r="WAZ1" s="465"/>
      <c r="WBA1" s="465"/>
      <c r="WBB1" s="465"/>
      <c r="WBC1" s="465"/>
      <c r="WBD1" s="465"/>
      <c r="WBE1" s="465"/>
      <c r="WBF1" s="465"/>
      <c r="WBG1" s="465"/>
      <c r="WBH1" s="465"/>
      <c r="WBI1" s="465"/>
      <c r="WBJ1" s="465"/>
      <c r="WBK1" s="465"/>
      <c r="WBL1" s="465"/>
      <c r="WBM1" s="465"/>
      <c r="WBN1" s="465"/>
      <c r="WBO1" s="465"/>
      <c r="WBP1" s="465"/>
      <c r="WBQ1" s="465"/>
      <c r="WBR1" s="465"/>
      <c r="WBS1" s="465"/>
      <c r="WBT1" s="465"/>
      <c r="WBU1" s="465"/>
      <c r="WBV1" s="465"/>
      <c r="WBW1" s="465"/>
      <c r="WBX1" s="465"/>
      <c r="WBY1" s="465"/>
      <c r="WBZ1" s="465"/>
      <c r="WCA1" s="465"/>
      <c r="WCB1" s="465"/>
      <c r="WCC1" s="465"/>
      <c r="WCD1" s="465"/>
      <c r="WCE1" s="465"/>
      <c r="WCF1" s="465"/>
      <c r="WCG1" s="465"/>
      <c r="WCH1" s="465"/>
      <c r="WCI1" s="465"/>
      <c r="WCJ1" s="465"/>
      <c r="WCK1" s="465"/>
      <c r="WCL1" s="465"/>
      <c r="WCM1" s="465"/>
      <c r="WCN1" s="465"/>
      <c r="WCO1" s="465"/>
      <c r="WCP1" s="465"/>
      <c r="WCQ1" s="465"/>
      <c r="WCR1" s="465"/>
      <c r="WCS1" s="465"/>
      <c r="WCT1" s="465"/>
      <c r="WCU1" s="465"/>
      <c r="WCV1" s="465"/>
      <c r="WCW1" s="465"/>
      <c r="WCX1" s="465"/>
      <c r="WCY1" s="465"/>
      <c r="WCZ1" s="465"/>
      <c r="WDA1" s="465"/>
      <c r="WDB1" s="465"/>
      <c r="WDC1" s="465"/>
      <c r="WDD1" s="465"/>
      <c r="WDE1" s="465"/>
      <c r="WDF1" s="465"/>
      <c r="WDG1" s="465"/>
      <c r="WDH1" s="465"/>
      <c r="WDI1" s="465"/>
      <c r="WDJ1" s="465"/>
      <c r="WDK1" s="465"/>
      <c r="WDL1" s="465"/>
      <c r="WDM1" s="465"/>
      <c r="WDN1" s="465"/>
      <c r="WDO1" s="465"/>
      <c r="WDP1" s="465"/>
      <c r="WDQ1" s="465"/>
      <c r="WDR1" s="465"/>
      <c r="WDS1" s="465"/>
      <c r="WDT1" s="465"/>
      <c r="WDU1" s="465"/>
      <c r="WDV1" s="465"/>
      <c r="WDW1" s="465"/>
      <c r="WDX1" s="465"/>
      <c r="WDY1" s="465"/>
      <c r="WDZ1" s="465"/>
      <c r="WEA1" s="465"/>
      <c r="WEB1" s="465"/>
      <c r="WEC1" s="465"/>
      <c r="WED1" s="465"/>
      <c r="WEE1" s="465"/>
      <c r="WEF1" s="465"/>
      <c r="WEG1" s="465"/>
      <c r="WEH1" s="465"/>
      <c r="WEI1" s="465"/>
      <c r="WEJ1" s="465"/>
      <c r="WEK1" s="465"/>
      <c r="WEL1" s="465"/>
      <c r="WEM1" s="465"/>
      <c r="WEN1" s="465"/>
      <c r="WEO1" s="465"/>
      <c r="WEP1" s="465"/>
      <c r="WEQ1" s="465"/>
      <c r="WER1" s="465"/>
      <c r="WES1" s="465"/>
      <c r="WET1" s="465"/>
      <c r="WEU1" s="465"/>
      <c r="WEV1" s="465"/>
      <c r="WEW1" s="465"/>
      <c r="WEX1" s="465"/>
      <c r="WEY1" s="465"/>
      <c r="WEZ1" s="465"/>
      <c r="WFA1" s="465"/>
      <c r="WFB1" s="465"/>
      <c r="WFC1" s="465"/>
      <c r="WFD1" s="465"/>
      <c r="WFE1" s="465"/>
      <c r="WFF1" s="465"/>
      <c r="WFG1" s="465"/>
      <c r="WFH1" s="465"/>
      <c r="WFI1" s="465"/>
      <c r="WFJ1" s="465"/>
      <c r="WFK1" s="465"/>
      <c r="WFL1" s="465"/>
      <c r="WFM1" s="465"/>
      <c r="WFN1" s="465"/>
      <c r="WFO1" s="465"/>
      <c r="WFP1" s="465"/>
      <c r="WFQ1" s="465"/>
      <c r="WFR1" s="465"/>
      <c r="WFS1" s="465"/>
      <c r="WFT1" s="465"/>
      <c r="WFU1" s="465"/>
      <c r="WFV1" s="465"/>
      <c r="WFW1" s="465"/>
      <c r="WFX1" s="465"/>
      <c r="WFY1" s="465"/>
      <c r="WFZ1" s="465"/>
      <c r="WGA1" s="465"/>
      <c r="WGB1" s="465"/>
      <c r="WGC1" s="465"/>
      <c r="WGD1" s="465"/>
      <c r="WGE1" s="465"/>
      <c r="WGF1" s="465"/>
      <c r="WGG1" s="465"/>
      <c r="WGH1" s="465"/>
      <c r="WGI1" s="465"/>
      <c r="WGJ1" s="465"/>
      <c r="WGK1" s="465"/>
      <c r="WGL1" s="465"/>
      <c r="WGM1" s="465"/>
      <c r="WGN1" s="465"/>
      <c r="WGO1" s="465"/>
      <c r="WGP1" s="465"/>
      <c r="WGQ1" s="465"/>
      <c r="WGR1" s="465"/>
      <c r="WGS1" s="465"/>
      <c r="WGT1" s="465"/>
      <c r="WGU1" s="465"/>
      <c r="WGV1" s="465"/>
      <c r="WGW1" s="465"/>
      <c r="WGX1" s="465"/>
      <c r="WGY1" s="465"/>
      <c r="WGZ1" s="465"/>
      <c r="WHA1" s="465"/>
      <c r="WHB1" s="465"/>
      <c r="WHC1" s="465"/>
      <c r="WHD1" s="465"/>
      <c r="WHE1" s="465"/>
      <c r="WHF1" s="465"/>
      <c r="WHG1" s="465"/>
      <c r="WHH1" s="465"/>
      <c r="WHI1" s="465"/>
      <c r="WHJ1" s="465"/>
      <c r="WHK1" s="465"/>
      <c r="WHL1" s="465"/>
      <c r="WHM1" s="465"/>
      <c r="WHN1" s="465"/>
      <c r="WHO1" s="465"/>
      <c r="WHP1" s="465"/>
      <c r="WHQ1" s="465"/>
      <c r="WHR1" s="465"/>
      <c r="WHS1" s="465"/>
      <c r="WHT1" s="465"/>
      <c r="WHU1" s="465"/>
      <c r="WHV1" s="465"/>
      <c r="WHW1" s="465"/>
      <c r="WHX1" s="465"/>
      <c r="WHY1" s="465"/>
      <c r="WHZ1" s="465"/>
      <c r="WIA1" s="465"/>
      <c r="WIB1" s="465"/>
      <c r="WIC1" s="465"/>
      <c r="WID1" s="465"/>
      <c r="WIE1" s="465"/>
      <c r="WIF1" s="465"/>
      <c r="WIG1" s="465"/>
      <c r="WIH1" s="465"/>
      <c r="WII1" s="465"/>
      <c r="WIJ1" s="465"/>
      <c r="WIK1" s="465"/>
      <c r="WIL1" s="465"/>
      <c r="WIM1" s="465"/>
      <c r="WIN1" s="465"/>
      <c r="WIO1" s="465"/>
      <c r="WIP1" s="465"/>
      <c r="WIQ1" s="465"/>
      <c r="WIR1" s="465"/>
      <c r="WIS1" s="465"/>
      <c r="WIT1" s="465"/>
      <c r="WIU1" s="465"/>
      <c r="WIV1" s="465"/>
      <c r="WIW1" s="465"/>
      <c r="WIX1" s="465"/>
      <c r="WIY1" s="465"/>
      <c r="WIZ1" s="465"/>
      <c r="WJA1" s="465"/>
      <c r="WJB1" s="465"/>
      <c r="WJC1" s="465"/>
      <c r="WJD1" s="465"/>
      <c r="WJE1" s="465"/>
      <c r="WJF1" s="465"/>
      <c r="WJG1" s="465"/>
      <c r="WJH1" s="465"/>
      <c r="WJI1" s="465"/>
      <c r="WJJ1" s="465"/>
      <c r="WJK1" s="465"/>
      <c r="WJL1" s="465"/>
      <c r="WJM1" s="465"/>
      <c r="WJN1" s="465"/>
      <c r="WJO1" s="465"/>
      <c r="WJP1" s="465"/>
      <c r="WJQ1" s="465"/>
      <c r="WJR1" s="465"/>
      <c r="WJS1" s="465"/>
      <c r="WJT1" s="465"/>
      <c r="WJU1" s="465"/>
      <c r="WJV1" s="465"/>
      <c r="WJW1" s="465"/>
      <c r="WJX1" s="465"/>
      <c r="WJY1" s="465"/>
      <c r="WJZ1" s="465"/>
      <c r="WKA1" s="465"/>
      <c r="WKB1" s="465"/>
      <c r="WKC1" s="465"/>
      <c r="WKD1" s="465"/>
      <c r="WKE1" s="465"/>
      <c r="WKF1" s="465"/>
      <c r="WKG1" s="465"/>
      <c r="WKH1" s="465"/>
      <c r="WKI1" s="465"/>
      <c r="WKJ1" s="465"/>
      <c r="WKK1" s="465"/>
      <c r="WKL1" s="465"/>
      <c r="WKM1" s="465"/>
      <c r="WKN1" s="465"/>
      <c r="WKO1" s="465"/>
      <c r="WKP1" s="465"/>
      <c r="WKQ1" s="465"/>
      <c r="WKR1" s="465"/>
      <c r="WKS1" s="465"/>
      <c r="WKT1" s="465"/>
      <c r="WKU1" s="465"/>
      <c r="WKV1" s="465"/>
      <c r="WKW1" s="465"/>
      <c r="WKX1" s="465"/>
      <c r="WKY1" s="465"/>
      <c r="WKZ1" s="465"/>
      <c r="WLA1" s="465"/>
      <c r="WLB1" s="465"/>
      <c r="WLC1" s="465"/>
      <c r="WLD1" s="465"/>
      <c r="WLE1" s="465"/>
      <c r="WLF1" s="465"/>
      <c r="WLG1" s="465"/>
      <c r="WLH1" s="465"/>
      <c r="WLI1" s="465"/>
      <c r="WLJ1" s="465"/>
      <c r="WLK1" s="465"/>
      <c r="WLL1" s="465"/>
      <c r="WLM1" s="465"/>
      <c r="WLN1" s="465"/>
      <c r="WLO1" s="465"/>
      <c r="WLP1" s="465"/>
      <c r="WLQ1" s="465"/>
      <c r="WLR1" s="465"/>
      <c r="WLS1" s="465"/>
      <c r="WLT1" s="465"/>
      <c r="WLU1" s="465"/>
      <c r="WLV1" s="465"/>
      <c r="WLW1" s="465"/>
      <c r="WLX1" s="465"/>
      <c r="WLY1" s="465"/>
      <c r="WLZ1" s="465"/>
      <c r="WMA1" s="465"/>
      <c r="WMB1" s="465"/>
      <c r="WMC1" s="465"/>
      <c r="WMD1" s="465"/>
      <c r="WME1" s="465"/>
      <c r="WMF1" s="465"/>
      <c r="WMG1" s="465"/>
      <c r="WMH1" s="465"/>
      <c r="WMI1" s="465"/>
      <c r="WMJ1" s="465"/>
      <c r="WMK1" s="465"/>
      <c r="WML1" s="465"/>
      <c r="WMM1" s="465"/>
      <c r="WMN1" s="465"/>
      <c r="WMO1" s="465"/>
      <c r="WMP1" s="465"/>
      <c r="WMQ1" s="465"/>
      <c r="WMR1" s="465"/>
      <c r="WMS1" s="465"/>
      <c r="WMT1" s="465"/>
      <c r="WMU1" s="465"/>
      <c r="WMV1" s="465"/>
      <c r="WMW1" s="465"/>
      <c r="WMX1" s="465"/>
      <c r="WMY1" s="465"/>
      <c r="WMZ1" s="465"/>
      <c r="WNA1" s="465"/>
      <c r="WNB1" s="465"/>
      <c r="WNC1" s="465"/>
      <c r="WND1" s="465"/>
      <c r="WNE1" s="465"/>
      <c r="WNF1" s="465"/>
      <c r="WNG1" s="465"/>
      <c r="WNH1" s="465"/>
      <c r="WNI1" s="465"/>
      <c r="WNJ1" s="465"/>
      <c r="WNK1" s="465"/>
      <c r="WNL1" s="465"/>
      <c r="WNM1" s="465"/>
      <c r="WNN1" s="465"/>
      <c r="WNO1" s="465"/>
      <c r="WNP1" s="465"/>
      <c r="WNQ1" s="465"/>
      <c r="WNR1" s="465"/>
      <c r="WNS1" s="465"/>
      <c r="WNT1" s="465"/>
      <c r="WNU1" s="465"/>
      <c r="WNV1" s="465"/>
      <c r="WNW1" s="465"/>
      <c r="WNX1" s="465"/>
      <c r="WNY1" s="465"/>
      <c r="WNZ1" s="465"/>
      <c r="WOA1" s="465"/>
      <c r="WOB1" s="465"/>
      <c r="WOC1" s="465"/>
      <c r="WOD1" s="465"/>
      <c r="WOE1" s="465"/>
      <c r="WOF1" s="465"/>
      <c r="WOG1" s="465"/>
      <c r="WOH1" s="465"/>
      <c r="WOI1" s="465"/>
      <c r="WOJ1" s="465"/>
      <c r="WOK1" s="465"/>
      <c r="WOL1" s="465"/>
      <c r="WOM1" s="465"/>
      <c r="WON1" s="465"/>
      <c r="WOO1" s="465"/>
      <c r="WOP1" s="465"/>
      <c r="WOQ1" s="465"/>
      <c r="WOR1" s="465"/>
      <c r="WOS1" s="465"/>
      <c r="WOT1" s="465"/>
      <c r="WOU1" s="465"/>
      <c r="WOV1" s="465"/>
      <c r="WOW1" s="465"/>
      <c r="WOX1" s="465"/>
      <c r="WOY1" s="465"/>
      <c r="WOZ1" s="465"/>
      <c r="WPA1" s="465"/>
      <c r="WPB1" s="465"/>
      <c r="WPC1" s="465"/>
      <c r="WPD1" s="465"/>
      <c r="WPE1" s="465"/>
      <c r="WPF1" s="465"/>
      <c r="WPG1" s="465"/>
      <c r="WPH1" s="465"/>
      <c r="WPI1" s="465"/>
      <c r="WPJ1" s="465"/>
      <c r="WPK1" s="465"/>
      <c r="WPL1" s="465"/>
      <c r="WPM1" s="465"/>
      <c r="WPN1" s="465"/>
      <c r="WPO1" s="465"/>
      <c r="WPP1" s="465"/>
      <c r="WPQ1" s="465"/>
      <c r="WPR1" s="465"/>
      <c r="WPS1" s="465"/>
      <c r="WPT1" s="465"/>
      <c r="WPU1" s="465"/>
      <c r="WPV1" s="465"/>
      <c r="WPW1" s="465"/>
      <c r="WPX1" s="465"/>
      <c r="WPY1" s="465"/>
      <c r="WPZ1" s="465"/>
      <c r="WQA1" s="465"/>
      <c r="WQB1" s="465"/>
      <c r="WQC1" s="465"/>
      <c r="WQD1" s="465"/>
      <c r="WQE1" s="465"/>
      <c r="WQF1" s="465"/>
      <c r="WQG1" s="465"/>
      <c r="WQH1" s="465"/>
      <c r="WQI1" s="465"/>
      <c r="WQJ1" s="465"/>
      <c r="WQK1" s="465"/>
      <c r="WQL1" s="465"/>
      <c r="WQM1" s="465"/>
      <c r="WQN1" s="465"/>
      <c r="WQO1" s="465"/>
      <c r="WQP1" s="465"/>
      <c r="WQQ1" s="465"/>
      <c r="WQR1" s="465"/>
      <c r="WQS1" s="465"/>
      <c r="WQT1" s="465"/>
      <c r="WQU1" s="465"/>
      <c r="WQV1" s="465"/>
      <c r="WQW1" s="465"/>
      <c r="WQX1" s="465"/>
      <c r="WQY1" s="465"/>
      <c r="WQZ1" s="465"/>
      <c r="WRA1" s="465"/>
      <c r="WRB1" s="465"/>
      <c r="WRC1" s="465"/>
      <c r="WRD1" s="465"/>
      <c r="WRE1" s="465"/>
      <c r="WRF1" s="465"/>
      <c r="WRG1" s="465"/>
      <c r="WRH1" s="465"/>
      <c r="WRI1" s="465"/>
      <c r="WRJ1" s="465"/>
      <c r="WRK1" s="465"/>
      <c r="WRL1" s="465"/>
      <c r="WRM1" s="465"/>
      <c r="WRN1" s="465"/>
      <c r="WRO1" s="465"/>
      <c r="WRP1" s="465"/>
      <c r="WRQ1" s="465"/>
      <c r="WRR1" s="465"/>
      <c r="WRS1" s="465"/>
      <c r="WRT1" s="465"/>
      <c r="WRU1" s="465"/>
      <c r="WRV1" s="465"/>
      <c r="WRW1" s="465"/>
      <c r="WRX1" s="465"/>
      <c r="WRY1" s="465"/>
      <c r="WRZ1" s="465"/>
      <c r="WSA1" s="465"/>
      <c r="WSB1" s="465"/>
      <c r="WSC1" s="465"/>
      <c r="WSD1" s="465"/>
      <c r="WSE1" s="465"/>
      <c r="WSF1" s="465"/>
      <c r="WSG1" s="465"/>
      <c r="WSH1" s="465"/>
      <c r="WSI1" s="465"/>
      <c r="WSJ1" s="465"/>
      <c r="WSK1" s="465"/>
      <c r="WSL1" s="465"/>
      <c r="WSM1" s="465"/>
      <c r="WSN1" s="465"/>
      <c r="WSO1" s="465"/>
      <c r="WSP1" s="465"/>
      <c r="WSQ1" s="465"/>
      <c r="WSR1" s="465"/>
      <c r="WSS1" s="465"/>
      <c r="WST1" s="465"/>
      <c r="WSU1" s="465"/>
      <c r="WSV1" s="465"/>
      <c r="WSW1" s="465"/>
      <c r="WSX1" s="465"/>
      <c r="WSY1" s="465"/>
      <c r="WSZ1" s="465"/>
      <c r="WTA1" s="465"/>
      <c r="WTB1" s="465"/>
      <c r="WTC1" s="465"/>
      <c r="WTD1" s="465"/>
      <c r="WTE1" s="465"/>
      <c r="WTF1" s="465"/>
      <c r="WTG1" s="465"/>
      <c r="WTH1" s="465"/>
      <c r="WTI1" s="465"/>
      <c r="WTJ1" s="465"/>
      <c r="WTK1" s="465"/>
      <c r="WTL1" s="465"/>
      <c r="WTM1" s="465"/>
      <c r="WTN1" s="465"/>
      <c r="WTO1" s="465"/>
      <c r="WTP1" s="465"/>
      <c r="WTQ1" s="465"/>
      <c r="WTR1" s="465"/>
      <c r="WTS1" s="465"/>
      <c r="WTT1" s="465"/>
      <c r="WTU1" s="465"/>
      <c r="WTV1" s="465"/>
      <c r="WTW1" s="465"/>
      <c r="WTX1" s="465"/>
      <c r="WTY1" s="465"/>
      <c r="WTZ1" s="465"/>
      <c r="WUA1" s="465"/>
      <c r="WUB1" s="465"/>
      <c r="WUC1" s="465"/>
      <c r="WUD1" s="465"/>
      <c r="WUE1" s="465"/>
      <c r="WUF1" s="465"/>
      <c r="WUG1" s="465"/>
      <c r="WUH1" s="465"/>
      <c r="WUI1" s="465"/>
      <c r="WUJ1" s="465"/>
      <c r="WUK1" s="465"/>
      <c r="WUL1" s="465"/>
      <c r="WUM1" s="465"/>
      <c r="WUN1" s="465"/>
      <c r="WUO1" s="465"/>
      <c r="WUP1" s="465"/>
      <c r="WUQ1" s="465"/>
      <c r="WUR1" s="465"/>
      <c r="WUS1" s="465"/>
      <c r="WUT1" s="465"/>
      <c r="WUU1" s="465"/>
      <c r="WUV1" s="465"/>
      <c r="WUW1" s="465"/>
      <c r="WUX1" s="465"/>
      <c r="WUY1" s="465"/>
      <c r="WUZ1" s="465"/>
      <c r="WVA1" s="465"/>
      <c r="WVB1" s="465"/>
      <c r="WVC1" s="465"/>
      <c r="WVD1" s="465"/>
      <c r="WVE1" s="465"/>
      <c r="WVF1" s="465"/>
      <c r="WVG1" s="465"/>
      <c r="WVH1" s="465"/>
      <c r="WVI1" s="465"/>
      <c r="WVJ1" s="465"/>
      <c r="WVK1" s="465"/>
      <c r="WVL1" s="465"/>
      <c r="WVM1" s="465"/>
      <c r="WVN1" s="465"/>
      <c r="WVO1" s="465"/>
      <c r="WVP1" s="465"/>
      <c r="WVQ1" s="465"/>
      <c r="WVR1" s="465"/>
      <c r="WVS1" s="465"/>
      <c r="WVT1" s="465"/>
      <c r="WVU1" s="465"/>
      <c r="WVV1" s="465"/>
      <c r="WVW1" s="465"/>
      <c r="WVX1" s="465"/>
      <c r="WVY1" s="465"/>
      <c r="WVZ1" s="465"/>
      <c r="WWA1" s="465"/>
      <c r="WWB1" s="465"/>
      <c r="WWC1" s="465"/>
      <c r="WWD1" s="465"/>
      <c r="WWE1" s="465"/>
      <c r="WWF1" s="465"/>
      <c r="WWG1" s="465"/>
      <c r="WWH1" s="465"/>
      <c r="WWI1" s="465"/>
      <c r="WWJ1" s="465"/>
      <c r="WWK1" s="465"/>
      <c r="WWL1" s="465"/>
      <c r="WWM1" s="465"/>
      <c r="WWN1" s="465"/>
      <c r="WWO1" s="465"/>
      <c r="WWP1" s="465"/>
      <c r="WWQ1" s="465"/>
      <c r="WWR1" s="465"/>
      <c r="WWS1" s="465"/>
      <c r="WWT1" s="465"/>
      <c r="WWU1" s="465"/>
      <c r="WWV1" s="465"/>
      <c r="WWW1" s="465"/>
      <c r="WWX1" s="465"/>
      <c r="WWY1" s="465"/>
      <c r="WWZ1" s="465"/>
      <c r="WXA1" s="465"/>
      <c r="WXB1" s="465"/>
      <c r="WXC1" s="465"/>
      <c r="WXD1" s="465"/>
      <c r="WXE1" s="465"/>
      <c r="WXF1" s="465"/>
      <c r="WXG1" s="465"/>
      <c r="WXH1" s="465"/>
      <c r="WXI1" s="465"/>
      <c r="WXJ1" s="465"/>
      <c r="WXK1" s="465"/>
      <c r="WXL1" s="465"/>
      <c r="WXM1" s="465"/>
      <c r="WXN1" s="465"/>
      <c r="WXO1" s="465"/>
      <c r="WXP1" s="465"/>
      <c r="WXQ1" s="465"/>
      <c r="WXR1" s="465"/>
      <c r="WXS1" s="465"/>
      <c r="WXT1" s="465"/>
      <c r="WXU1" s="465"/>
      <c r="WXV1" s="465"/>
      <c r="WXW1" s="465"/>
      <c r="WXX1" s="465"/>
      <c r="WXY1" s="465"/>
      <c r="WXZ1" s="465"/>
      <c r="WYA1" s="465"/>
      <c r="WYB1" s="465"/>
      <c r="WYC1" s="465"/>
      <c r="WYD1" s="465"/>
      <c r="WYE1" s="465"/>
      <c r="WYF1" s="465"/>
      <c r="WYG1" s="465"/>
      <c r="WYH1" s="465"/>
      <c r="WYI1" s="465"/>
      <c r="WYJ1" s="465"/>
      <c r="WYK1" s="465"/>
      <c r="WYL1" s="465"/>
      <c r="WYM1" s="465"/>
      <c r="WYN1" s="465"/>
      <c r="WYO1" s="465"/>
      <c r="WYP1" s="465"/>
      <c r="WYQ1" s="465"/>
      <c r="WYR1" s="465"/>
      <c r="WYS1" s="465"/>
      <c r="WYT1" s="465"/>
      <c r="WYU1" s="465"/>
      <c r="WYV1" s="465"/>
      <c r="WYW1" s="465"/>
      <c r="WYX1" s="465"/>
      <c r="WYY1" s="465"/>
      <c r="WYZ1" s="465"/>
      <c r="WZA1" s="465"/>
      <c r="WZB1" s="465"/>
      <c r="WZC1" s="465"/>
      <c r="WZD1" s="465"/>
      <c r="WZE1" s="465"/>
      <c r="WZF1" s="465"/>
      <c r="WZG1" s="465"/>
      <c r="WZH1" s="465"/>
      <c r="WZI1" s="465"/>
      <c r="WZJ1" s="465"/>
      <c r="WZK1" s="465"/>
      <c r="WZL1" s="465"/>
      <c r="WZM1" s="465"/>
      <c r="WZN1" s="465"/>
      <c r="WZO1" s="465"/>
      <c r="WZP1" s="465"/>
      <c r="WZQ1" s="465"/>
      <c r="WZR1" s="465"/>
      <c r="WZS1" s="465"/>
      <c r="WZT1" s="465"/>
      <c r="WZU1" s="465"/>
      <c r="WZV1" s="465"/>
      <c r="WZW1" s="465"/>
      <c r="WZX1" s="465"/>
      <c r="WZY1" s="465"/>
      <c r="WZZ1" s="465"/>
      <c r="XAA1" s="465"/>
      <c r="XAB1" s="465"/>
      <c r="XAC1" s="465"/>
      <c r="XAD1" s="465"/>
      <c r="XAE1" s="465"/>
      <c r="XAF1" s="465"/>
      <c r="XAG1" s="465"/>
      <c r="XAH1" s="465"/>
      <c r="XAI1" s="465"/>
      <c r="XAJ1" s="465"/>
      <c r="XAK1" s="465"/>
      <c r="XAL1" s="465"/>
      <c r="XAM1" s="465"/>
      <c r="XAN1" s="465"/>
      <c r="XAO1" s="465"/>
      <c r="XAP1" s="465"/>
      <c r="XAQ1" s="465"/>
      <c r="XAR1" s="465"/>
      <c r="XAS1" s="465"/>
      <c r="XAT1" s="465"/>
      <c r="XAU1" s="465"/>
      <c r="XAV1" s="465"/>
      <c r="XAW1" s="465"/>
      <c r="XAX1" s="465"/>
      <c r="XAY1" s="465"/>
      <c r="XAZ1" s="465"/>
      <c r="XBA1" s="465"/>
      <c r="XBB1" s="465"/>
      <c r="XBC1" s="465"/>
      <c r="XBD1" s="465"/>
      <c r="XBE1" s="465"/>
      <c r="XBF1" s="465"/>
      <c r="XBG1" s="465"/>
      <c r="XBH1" s="465"/>
      <c r="XBI1" s="465"/>
    </row>
    <row r="2" s="376" customFormat="1" ht="26" customHeight="1" spans="1:133">
      <c r="A2" s="385" t="s">
        <v>70</v>
      </c>
      <c r="B2" s="386" t="s">
        <v>71</v>
      </c>
      <c r="C2" s="357" t="s">
        <v>72</v>
      </c>
      <c r="D2" s="386" t="s">
        <v>73</v>
      </c>
      <c r="E2" s="387" t="s">
        <v>74</v>
      </c>
      <c r="F2" s="315" t="s">
        <v>75</v>
      </c>
      <c r="G2" s="388"/>
      <c r="H2" s="389" t="s">
        <v>76</v>
      </c>
      <c r="I2" s="386" t="s">
        <v>77</v>
      </c>
      <c r="J2" s="357" t="s">
        <v>78</v>
      </c>
      <c r="K2" s="460"/>
      <c r="L2" s="460"/>
      <c r="M2" s="460"/>
      <c r="N2" s="460"/>
      <c r="O2" s="460"/>
      <c r="P2" s="460"/>
      <c r="Q2" s="460"/>
      <c r="R2" s="460"/>
      <c r="S2" s="460"/>
      <c r="T2" s="460"/>
      <c r="U2" s="460"/>
      <c r="V2" s="460"/>
      <c r="W2" s="460"/>
      <c r="X2" s="460"/>
      <c r="Y2" s="460"/>
      <c r="Z2" s="460"/>
      <c r="AA2" s="460"/>
      <c r="AB2" s="460"/>
      <c r="AC2" s="460"/>
      <c r="AD2" s="460"/>
      <c r="AE2" s="460"/>
      <c r="AF2" s="460"/>
      <c r="AG2" s="460"/>
      <c r="AH2" s="460"/>
      <c r="AI2" s="460"/>
      <c r="AJ2" s="460"/>
      <c r="AK2" s="460"/>
      <c r="AL2" s="460"/>
      <c r="AM2" s="460"/>
      <c r="AN2" s="460"/>
      <c r="AO2" s="460"/>
      <c r="AP2" s="460"/>
      <c r="AQ2" s="460"/>
      <c r="AR2" s="460"/>
      <c r="AS2" s="460"/>
      <c r="AT2" s="460"/>
      <c r="AU2" s="460"/>
      <c r="AV2" s="460"/>
      <c r="AW2" s="460"/>
      <c r="AX2" s="460"/>
      <c r="AY2" s="460"/>
      <c r="AZ2" s="460"/>
      <c r="BA2" s="460"/>
      <c r="BB2" s="460"/>
      <c r="BC2" s="460"/>
      <c r="BD2" s="460"/>
      <c r="BE2" s="460"/>
      <c r="BF2" s="380"/>
      <c r="BG2" s="380"/>
      <c r="BH2" s="380"/>
      <c r="BI2" s="380"/>
      <c r="BJ2" s="380"/>
      <c r="BK2" s="380"/>
      <c r="BL2" s="380"/>
      <c r="BM2" s="380"/>
      <c r="BN2" s="380"/>
      <c r="BO2" s="380"/>
      <c r="BP2" s="380"/>
      <c r="BQ2" s="380"/>
      <c r="BR2" s="380"/>
      <c r="BS2" s="380"/>
      <c r="BT2" s="380"/>
      <c r="BU2" s="380"/>
      <c r="BV2" s="380"/>
      <c r="BW2" s="380"/>
      <c r="BX2" s="380"/>
      <c r="BY2" s="380"/>
      <c r="BZ2" s="380"/>
      <c r="CA2" s="380"/>
      <c r="CB2" s="380"/>
      <c r="CC2" s="380"/>
      <c r="CD2" s="380"/>
      <c r="CE2" s="380"/>
      <c r="CF2" s="380"/>
      <c r="CG2" s="380"/>
      <c r="CH2" s="380"/>
      <c r="CI2" s="380"/>
      <c r="CJ2" s="380"/>
      <c r="CK2" s="380"/>
      <c r="CL2" s="380"/>
      <c r="CM2" s="380"/>
      <c r="CN2" s="380"/>
      <c r="CO2" s="380"/>
      <c r="CP2" s="380"/>
      <c r="CQ2" s="380"/>
      <c r="CR2" s="380"/>
      <c r="CS2" s="380"/>
      <c r="CT2" s="380"/>
      <c r="CU2" s="380"/>
      <c r="CV2" s="380"/>
      <c r="CW2" s="380"/>
      <c r="CX2" s="379"/>
      <c r="CY2" s="379"/>
      <c r="CZ2" s="379"/>
      <c r="DA2" s="379"/>
      <c r="DB2" s="379"/>
      <c r="DC2" s="379"/>
      <c r="DD2" s="379"/>
      <c r="DE2" s="379"/>
      <c r="DF2" s="379"/>
      <c r="DG2" s="379"/>
      <c r="DH2" s="379"/>
      <c r="DI2" s="379"/>
      <c r="DJ2" s="379"/>
      <c r="DK2" s="379"/>
      <c r="DL2" s="379"/>
      <c r="DM2" s="379"/>
      <c r="DN2" s="379"/>
      <c r="DO2" s="379"/>
      <c r="DP2" s="379"/>
      <c r="DQ2" s="379"/>
      <c r="DR2" s="379"/>
      <c r="DS2" s="379"/>
      <c r="DT2" s="379"/>
      <c r="DU2" s="379"/>
      <c r="DV2" s="379"/>
      <c r="DW2" s="379"/>
      <c r="DX2" s="379"/>
      <c r="DY2" s="379"/>
      <c r="DZ2" s="379"/>
      <c r="EA2" s="379"/>
      <c r="EB2" s="379"/>
      <c r="EC2" s="379"/>
    </row>
    <row r="3" s="377" customFormat="1" ht="40" customHeight="1" spans="1:133">
      <c r="A3" s="390"/>
      <c r="B3" s="391"/>
      <c r="C3" s="359"/>
      <c r="D3" s="391"/>
      <c r="E3" s="387"/>
      <c r="F3" s="388" t="s">
        <v>79</v>
      </c>
      <c r="G3" s="315" t="s">
        <v>80</v>
      </c>
      <c r="H3" s="392"/>
      <c r="I3" s="391"/>
      <c r="J3" s="359"/>
      <c r="K3" s="380"/>
      <c r="L3" s="380"/>
      <c r="M3" s="380"/>
      <c r="N3" s="380"/>
      <c r="O3" s="380"/>
      <c r="P3" s="380"/>
      <c r="Q3" s="380"/>
      <c r="R3" s="380"/>
      <c r="S3" s="380"/>
      <c r="T3" s="380"/>
      <c r="U3" s="460"/>
      <c r="V3" s="460"/>
      <c r="W3" s="460"/>
      <c r="X3" s="460"/>
      <c r="Y3" s="460"/>
      <c r="Z3" s="460"/>
      <c r="AA3" s="460"/>
      <c r="AB3" s="460"/>
      <c r="AC3" s="460"/>
      <c r="AD3" s="460"/>
      <c r="AE3" s="460"/>
      <c r="AF3" s="460"/>
      <c r="AG3" s="460"/>
      <c r="AH3" s="460"/>
      <c r="AI3" s="460"/>
      <c r="AJ3" s="460"/>
      <c r="AK3" s="460"/>
      <c r="AL3" s="460"/>
      <c r="AM3" s="460"/>
      <c r="AN3" s="460"/>
      <c r="AO3" s="460"/>
      <c r="AP3" s="460"/>
      <c r="AQ3" s="460"/>
      <c r="AR3" s="460"/>
      <c r="AS3" s="460"/>
      <c r="AT3" s="460"/>
      <c r="AU3" s="460"/>
      <c r="AV3" s="460"/>
      <c r="AW3" s="460"/>
      <c r="AX3" s="460"/>
      <c r="AY3" s="460"/>
      <c r="AZ3" s="460"/>
      <c r="BA3" s="460"/>
      <c r="BB3" s="460"/>
      <c r="BC3" s="460"/>
      <c r="BD3" s="460"/>
      <c r="BE3" s="460"/>
      <c r="BF3" s="380"/>
      <c r="BG3" s="380"/>
      <c r="BH3" s="380"/>
      <c r="BI3" s="380"/>
      <c r="BJ3" s="380"/>
      <c r="BK3" s="380"/>
      <c r="BL3" s="380"/>
      <c r="BM3" s="380"/>
      <c r="BN3" s="380"/>
      <c r="BO3" s="380"/>
      <c r="BP3" s="380"/>
      <c r="BQ3" s="380"/>
      <c r="BR3" s="380"/>
      <c r="BS3" s="380"/>
      <c r="BT3" s="380"/>
      <c r="BU3" s="380"/>
      <c r="BV3" s="380"/>
      <c r="BW3" s="380"/>
      <c r="BX3" s="380"/>
      <c r="BY3" s="380"/>
      <c r="BZ3" s="380"/>
      <c r="CA3" s="380"/>
      <c r="CB3" s="380"/>
      <c r="CC3" s="380"/>
      <c r="CD3" s="380"/>
      <c r="CE3" s="380"/>
      <c r="CF3" s="380"/>
      <c r="CG3" s="380"/>
      <c r="CH3" s="380"/>
      <c r="CI3" s="380"/>
      <c r="CJ3" s="380"/>
      <c r="CK3" s="380"/>
      <c r="CL3" s="380"/>
      <c r="CM3" s="380"/>
      <c r="CN3" s="380"/>
      <c r="CO3" s="380"/>
      <c r="CP3" s="380"/>
      <c r="CQ3" s="380"/>
      <c r="CR3" s="380"/>
      <c r="CS3" s="380"/>
      <c r="CT3" s="380"/>
      <c r="CU3" s="380"/>
      <c r="CV3" s="380"/>
      <c r="CW3" s="380"/>
      <c r="CX3" s="379"/>
      <c r="CY3" s="379"/>
      <c r="CZ3" s="379"/>
      <c r="DA3" s="379"/>
      <c r="DB3" s="379"/>
      <c r="DC3" s="379"/>
      <c r="DD3" s="379"/>
      <c r="DE3" s="379"/>
      <c r="DF3" s="379"/>
      <c r="DG3" s="379"/>
      <c r="DH3" s="379"/>
      <c r="DI3" s="379"/>
      <c r="DJ3" s="379"/>
      <c r="DK3" s="379"/>
      <c r="DL3" s="379"/>
      <c r="DM3" s="379"/>
      <c r="DN3" s="379"/>
      <c r="DO3" s="379"/>
      <c r="DP3" s="379"/>
      <c r="DQ3" s="379"/>
      <c r="DR3" s="379"/>
      <c r="DS3" s="379"/>
      <c r="DT3" s="379"/>
      <c r="DU3" s="379"/>
      <c r="DV3" s="379"/>
      <c r="DW3" s="379"/>
      <c r="DX3" s="379"/>
      <c r="DY3" s="379"/>
      <c r="DZ3" s="379"/>
      <c r="EA3" s="379"/>
      <c r="EB3" s="379"/>
      <c r="EC3" s="379"/>
    </row>
    <row r="4" s="378" customFormat="1" ht="30" customHeight="1" spans="1:55">
      <c r="A4" s="393" t="s">
        <v>81</v>
      </c>
      <c r="B4" s="66">
        <v>1</v>
      </c>
      <c r="C4" s="347" t="s">
        <v>82</v>
      </c>
      <c r="D4" s="47" t="s">
        <v>83</v>
      </c>
      <c r="E4" s="394" t="s">
        <v>84</v>
      </c>
      <c r="F4" s="78">
        <v>592.136799537248</v>
      </c>
      <c r="G4" s="34">
        <v>6.22583953181537</v>
      </c>
      <c r="H4" s="78" t="s">
        <v>85</v>
      </c>
      <c r="I4" s="326" t="s">
        <v>86</v>
      </c>
      <c r="J4" s="335" t="s">
        <v>87</v>
      </c>
      <c r="K4" s="382"/>
      <c r="L4" s="382"/>
      <c r="M4" s="382"/>
      <c r="N4" s="382"/>
      <c r="O4" s="382"/>
      <c r="P4" s="382"/>
      <c r="Q4" s="382"/>
      <c r="R4" s="382"/>
      <c r="S4" s="382"/>
      <c r="T4" s="382"/>
      <c r="U4" s="382"/>
      <c r="V4" s="382"/>
      <c r="W4" s="382"/>
      <c r="X4" s="382"/>
      <c r="Y4" s="382"/>
      <c r="Z4" s="382"/>
      <c r="AA4" s="382"/>
      <c r="AB4" s="382"/>
      <c r="AC4" s="382"/>
      <c r="AD4" s="382"/>
      <c r="AE4" s="382"/>
      <c r="AF4" s="382"/>
      <c r="AG4" s="382"/>
      <c r="AH4" s="382"/>
      <c r="AI4" s="382"/>
      <c r="AJ4" s="382"/>
      <c r="AK4" s="382"/>
      <c r="AL4" s="382"/>
      <c r="AM4" s="382"/>
      <c r="AN4" s="382"/>
      <c r="AO4" s="382"/>
      <c r="AP4" s="382"/>
      <c r="AQ4" s="382"/>
      <c r="AR4" s="382"/>
      <c r="AS4" s="382"/>
      <c r="AT4" s="382"/>
      <c r="AU4" s="382"/>
      <c r="AV4" s="382"/>
      <c r="AW4" s="382"/>
      <c r="AX4" s="382"/>
      <c r="AY4" s="382"/>
      <c r="AZ4" s="382"/>
      <c r="BA4" s="382"/>
      <c r="BB4" s="382"/>
      <c r="BC4" s="382"/>
    </row>
    <row r="5" s="378" customFormat="1" ht="30" customHeight="1" spans="1:57">
      <c r="A5" s="395"/>
      <c r="B5" s="66"/>
      <c r="C5" s="52"/>
      <c r="D5" s="101"/>
      <c r="E5" s="394" t="s">
        <v>88</v>
      </c>
      <c r="F5" s="78">
        <v>552.764892751824</v>
      </c>
      <c r="G5" s="34">
        <v>7.08762306788803</v>
      </c>
      <c r="H5" s="34" t="s">
        <v>89</v>
      </c>
      <c r="I5" s="63" t="s">
        <v>86</v>
      </c>
      <c r="J5" s="335" t="s">
        <v>87</v>
      </c>
      <c r="K5" s="382"/>
      <c r="L5" s="382"/>
      <c r="M5" s="382"/>
      <c r="N5" s="382"/>
      <c r="O5" s="382"/>
      <c r="P5" s="382"/>
      <c r="Q5" s="382"/>
      <c r="R5" s="382"/>
      <c r="S5" s="382"/>
      <c r="T5" s="382"/>
      <c r="U5" s="382"/>
      <c r="V5" s="382"/>
      <c r="W5" s="382"/>
      <c r="X5" s="382"/>
      <c r="Y5" s="382"/>
      <c r="Z5" s="382"/>
      <c r="AA5" s="382"/>
      <c r="AB5" s="382"/>
      <c r="AC5" s="382"/>
      <c r="AD5" s="382"/>
      <c r="AE5" s="382"/>
      <c r="AF5" s="382"/>
      <c r="AG5" s="382"/>
      <c r="AH5" s="382"/>
      <c r="AI5" s="382"/>
      <c r="AJ5" s="382"/>
      <c r="AK5" s="382"/>
      <c r="AL5" s="382"/>
      <c r="AM5" s="382"/>
      <c r="AN5" s="382"/>
      <c r="AO5" s="382"/>
      <c r="AP5" s="382"/>
      <c r="AQ5" s="382"/>
      <c r="AR5" s="382"/>
      <c r="AS5" s="382"/>
      <c r="AT5" s="382"/>
      <c r="AU5" s="382"/>
      <c r="AV5" s="382"/>
      <c r="AW5" s="382"/>
      <c r="AX5" s="382"/>
      <c r="AY5" s="382"/>
      <c r="AZ5" s="382"/>
      <c r="BA5" s="382"/>
      <c r="BB5" s="382"/>
      <c r="BC5" s="382"/>
      <c r="BD5" s="382"/>
      <c r="BE5" s="382"/>
    </row>
    <row r="6" s="378" customFormat="1" ht="30" customHeight="1" spans="1:58">
      <c r="A6" s="396"/>
      <c r="B6" s="66"/>
      <c r="C6" s="72"/>
      <c r="D6" s="321"/>
      <c r="E6" s="394" t="s">
        <v>90</v>
      </c>
      <c r="F6" s="397">
        <v>544.146585391216</v>
      </c>
      <c r="G6" s="397">
        <v>5.29750524522574</v>
      </c>
      <c r="H6" s="398"/>
      <c r="I6" s="398"/>
      <c r="J6" s="398"/>
      <c r="K6" s="382"/>
      <c r="L6" s="382"/>
      <c r="M6" s="382"/>
      <c r="N6" s="382"/>
      <c r="O6" s="382"/>
      <c r="P6" s="382"/>
      <c r="Q6" s="382"/>
      <c r="R6" s="382"/>
      <c r="S6" s="382"/>
      <c r="T6" s="382"/>
      <c r="U6" s="382"/>
      <c r="V6" s="382"/>
      <c r="W6" s="382"/>
      <c r="X6" s="382"/>
      <c r="Y6" s="382"/>
      <c r="Z6" s="382"/>
      <c r="AA6" s="382"/>
      <c r="AB6" s="382"/>
      <c r="AC6" s="382"/>
      <c r="AD6" s="382"/>
      <c r="AE6" s="382"/>
      <c r="AF6" s="382"/>
      <c r="AG6" s="382"/>
      <c r="AH6" s="382"/>
      <c r="AI6" s="382"/>
      <c r="AJ6" s="382"/>
      <c r="AK6" s="382"/>
      <c r="AL6" s="382"/>
      <c r="AM6" s="382"/>
      <c r="AN6" s="382"/>
      <c r="AO6" s="382"/>
      <c r="AP6" s="382"/>
      <c r="AQ6" s="382"/>
      <c r="AR6" s="382"/>
      <c r="AS6" s="382"/>
      <c r="AT6" s="382"/>
      <c r="AU6" s="382"/>
      <c r="AV6" s="382"/>
      <c r="AW6" s="382"/>
      <c r="AX6" s="382"/>
      <c r="AY6" s="382"/>
      <c r="AZ6" s="382"/>
      <c r="BA6" s="382"/>
      <c r="BB6" s="382"/>
      <c r="BC6" s="382"/>
      <c r="BD6" s="382"/>
      <c r="BE6" s="382"/>
      <c r="BF6" s="382"/>
    </row>
    <row r="7" s="378" customFormat="1" ht="30" customHeight="1" spans="1:55">
      <c r="A7" s="393" t="s">
        <v>81</v>
      </c>
      <c r="B7" s="399" t="s">
        <v>91</v>
      </c>
      <c r="C7" s="400" t="s">
        <v>92</v>
      </c>
      <c r="D7" s="318" t="s">
        <v>93</v>
      </c>
      <c r="E7" s="394" t="s">
        <v>84</v>
      </c>
      <c r="F7" s="78">
        <v>578.86281312728</v>
      </c>
      <c r="G7" s="34">
        <v>3.84456488137189</v>
      </c>
      <c r="H7" s="78" t="s">
        <v>85</v>
      </c>
      <c r="I7" s="326" t="s">
        <v>86</v>
      </c>
      <c r="J7" s="335" t="s">
        <v>87</v>
      </c>
      <c r="K7" s="382"/>
      <c r="L7" s="382"/>
      <c r="M7" s="382"/>
      <c r="N7" s="382"/>
      <c r="O7" s="382"/>
      <c r="P7" s="382"/>
      <c r="Q7" s="382"/>
      <c r="R7" s="382"/>
      <c r="S7" s="382"/>
      <c r="T7" s="382"/>
      <c r="U7" s="382"/>
      <c r="V7" s="382"/>
      <c r="W7" s="382"/>
      <c r="X7" s="382"/>
      <c r="Y7" s="382"/>
      <c r="Z7" s="382"/>
      <c r="AA7" s="382"/>
      <c r="AB7" s="382"/>
      <c r="AC7" s="382"/>
      <c r="AD7" s="382"/>
      <c r="AE7" s="382"/>
      <c r="AF7" s="382"/>
      <c r="AG7" s="382"/>
      <c r="AH7" s="382"/>
      <c r="AI7" s="382"/>
      <c r="AJ7" s="382"/>
      <c r="AK7" s="382"/>
      <c r="AL7" s="382"/>
      <c r="AM7" s="382"/>
      <c r="AN7" s="382"/>
      <c r="AO7" s="382"/>
      <c r="AP7" s="382"/>
      <c r="AQ7" s="382"/>
      <c r="AR7" s="382"/>
      <c r="AS7" s="382"/>
      <c r="AT7" s="382"/>
      <c r="AU7" s="382"/>
      <c r="AV7" s="382"/>
      <c r="AW7" s="382"/>
      <c r="AX7" s="382"/>
      <c r="AY7" s="382"/>
      <c r="AZ7" s="382"/>
      <c r="BA7" s="382"/>
      <c r="BB7" s="382"/>
      <c r="BC7" s="382"/>
    </row>
    <row r="8" s="378" customFormat="1" ht="30" customHeight="1" spans="1:55">
      <c r="A8" s="395"/>
      <c r="B8" s="399"/>
      <c r="C8" s="401"/>
      <c r="D8" s="101"/>
      <c r="E8" s="63" t="s">
        <v>94</v>
      </c>
      <c r="F8" s="34">
        <v>513.127082949381</v>
      </c>
      <c r="G8" s="34">
        <v>-0.591444273435438</v>
      </c>
      <c r="H8" s="63" t="s">
        <v>89</v>
      </c>
      <c r="I8" s="63" t="s">
        <v>86</v>
      </c>
      <c r="J8" s="335" t="s">
        <v>87</v>
      </c>
      <c r="K8" s="382"/>
      <c r="L8" s="382"/>
      <c r="M8" s="382"/>
      <c r="N8" s="382"/>
      <c r="O8" s="382"/>
      <c r="P8" s="382"/>
      <c r="Q8" s="382"/>
      <c r="R8" s="382"/>
      <c r="S8" s="382"/>
      <c r="T8" s="382"/>
      <c r="U8" s="382"/>
      <c r="V8" s="382"/>
      <c r="W8" s="382"/>
      <c r="X8" s="382"/>
      <c r="Y8" s="382"/>
      <c r="Z8" s="382"/>
      <c r="AA8" s="382"/>
      <c r="AB8" s="382"/>
      <c r="AC8" s="382"/>
      <c r="AD8" s="382"/>
      <c r="AE8" s="382"/>
      <c r="AF8" s="382"/>
      <c r="AG8" s="382"/>
      <c r="AH8" s="382"/>
      <c r="AI8" s="382"/>
      <c r="AJ8" s="382"/>
      <c r="AK8" s="382"/>
      <c r="AL8" s="382"/>
      <c r="AM8" s="382"/>
      <c r="AN8" s="382"/>
      <c r="AO8" s="382"/>
      <c r="AP8" s="382"/>
      <c r="AQ8" s="382"/>
      <c r="AR8" s="382"/>
      <c r="AS8" s="382"/>
      <c r="AT8" s="382"/>
      <c r="AU8" s="382"/>
      <c r="AV8" s="382"/>
      <c r="AW8" s="382"/>
      <c r="AX8" s="382"/>
      <c r="AY8" s="382"/>
      <c r="AZ8" s="382"/>
      <c r="BA8" s="382"/>
      <c r="BB8" s="382"/>
      <c r="BC8" s="382"/>
    </row>
    <row r="9" s="378" customFormat="1" ht="30" customHeight="1" spans="1:58">
      <c r="A9" s="396"/>
      <c r="B9" s="399"/>
      <c r="C9" s="402"/>
      <c r="D9" s="321"/>
      <c r="E9" s="394" t="s">
        <v>90</v>
      </c>
      <c r="F9" s="397">
        <v>539.737520988464</v>
      </c>
      <c r="G9" s="397">
        <v>4.44430962746479</v>
      </c>
      <c r="H9" s="398"/>
      <c r="I9" s="398"/>
      <c r="J9" s="398"/>
      <c r="K9" s="382"/>
      <c r="L9" s="382"/>
      <c r="M9" s="382"/>
      <c r="N9" s="382"/>
      <c r="O9" s="382"/>
      <c r="P9" s="382"/>
      <c r="Q9" s="382"/>
      <c r="R9" s="382"/>
      <c r="S9" s="382"/>
      <c r="T9" s="382"/>
      <c r="U9" s="382"/>
      <c r="V9" s="382"/>
      <c r="W9" s="382"/>
      <c r="X9" s="382"/>
      <c r="Y9" s="382"/>
      <c r="Z9" s="382"/>
      <c r="AA9" s="382"/>
      <c r="AB9" s="382"/>
      <c r="AC9" s="382"/>
      <c r="AD9" s="382"/>
      <c r="AE9" s="382"/>
      <c r="AF9" s="382"/>
      <c r="AG9" s="382"/>
      <c r="AH9" s="382"/>
      <c r="AI9" s="382"/>
      <c r="AJ9" s="382"/>
      <c r="AK9" s="382"/>
      <c r="AL9" s="382"/>
      <c r="AM9" s="382"/>
      <c r="AN9" s="382"/>
      <c r="AO9" s="382"/>
      <c r="AP9" s="382"/>
      <c r="AQ9" s="382"/>
      <c r="AR9" s="382"/>
      <c r="AS9" s="382"/>
      <c r="AT9" s="382"/>
      <c r="AU9" s="382"/>
      <c r="AV9" s="382"/>
      <c r="AW9" s="382"/>
      <c r="AX9" s="382"/>
      <c r="AY9" s="382"/>
      <c r="AZ9" s="382"/>
      <c r="BA9" s="382"/>
      <c r="BB9" s="382"/>
      <c r="BC9" s="382"/>
      <c r="BD9" s="382"/>
      <c r="BE9" s="382"/>
      <c r="BF9" s="382"/>
    </row>
    <row r="10" s="378" customFormat="1" ht="30" customHeight="1" spans="1:55">
      <c r="A10" s="393" t="s">
        <v>81</v>
      </c>
      <c r="B10" s="399" t="s">
        <v>95</v>
      </c>
      <c r="C10" s="347" t="s">
        <v>96</v>
      </c>
      <c r="D10" s="47" t="s">
        <v>97</v>
      </c>
      <c r="E10" s="394" t="s">
        <v>84</v>
      </c>
      <c r="F10" s="78">
        <v>586.938451295583</v>
      </c>
      <c r="G10" s="34">
        <v>5.29328660387508</v>
      </c>
      <c r="H10" s="78" t="s">
        <v>85</v>
      </c>
      <c r="I10" s="326" t="s">
        <v>86</v>
      </c>
      <c r="J10" s="335" t="s">
        <v>87</v>
      </c>
      <c r="K10" s="382"/>
      <c r="L10" s="382"/>
      <c r="M10" s="382"/>
      <c r="N10" s="382"/>
      <c r="O10" s="382"/>
      <c r="P10" s="382"/>
      <c r="Q10" s="382"/>
      <c r="R10" s="382"/>
      <c r="S10" s="382"/>
      <c r="T10" s="382"/>
      <c r="U10" s="382"/>
      <c r="V10" s="382"/>
      <c r="W10" s="382"/>
      <c r="X10" s="382"/>
      <c r="Y10" s="382"/>
      <c r="Z10" s="382"/>
      <c r="AA10" s="382"/>
      <c r="AB10" s="382"/>
      <c r="AC10" s="382"/>
      <c r="AD10" s="382"/>
      <c r="AE10" s="382"/>
      <c r="AF10" s="382"/>
      <c r="AG10" s="382"/>
      <c r="AH10" s="382"/>
      <c r="AI10" s="382"/>
      <c r="AJ10" s="382"/>
      <c r="AK10" s="382"/>
      <c r="AL10" s="382"/>
      <c r="AM10" s="382"/>
      <c r="AN10" s="382"/>
      <c r="AO10" s="382"/>
      <c r="AP10" s="382"/>
      <c r="AQ10" s="382"/>
      <c r="AR10" s="382"/>
      <c r="AS10" s="382"/>
      <c r="AT10" s="382"/>
      <c r="AU10" s="382"/>
      <c r="AV10" s="382"/>
      <c r="AW10" s="382"/>
      <c r="AX10" s="382"/>
      <c r="AY10" s="382"/>
      <c r="AZ10" s="382"/>
      <c r="BA10" s="382"/>
      <c r="BB10" s="382"/>
      <c r="BC10" s="382"/>
    </row>
    <row r="11" s="378" customFormat="1" ht="30" customHeight="1" spans="1:55">
      <c r="A11" s="395"/>
      <c r="B11" s="399"/>
      <c r="C11" s="52"/>
      <c r="D11" s="101"/>
      <c r="E11" s="63" t="s">
        <v>94</v>
      </c>
      <c r="F11" s="34">
        <v>548.085748561038</v>
      </c>
      <c r="G11" s="34">
        <v>6.18112839727196</v>
      </c>
      <c r="H11" s="63" t="s">
        <v>89</v>
      </c>
      <c r="I11" s="63" t="s">
        <v>86</v>
      </c>
      <c r="J11" s="335" t="s">
        <v>87</v>
      </c>
      <c r="K11" s="382"/>
      <c r="L11" s="382"/>
      <c r="M11" s="382"/>
      <c r="N11" s="382"/>
      <c r="O11" s="382"/>
      <c r="P11" s="382"/>
      <c r="Q11" s="382"/>
      <c r="R11" s="382"/>
      <c r="S11" s="382"/>
      <c r="T11" s="382"/>
      <c r="U11" s="382"/>
      <c r="V11" s="382"/>
      <c r="W11" s="382"/>
      <c r="X11" s="382"/>
      <c r="Y11" s="382"/>
      <c r="Z11" s="382"/>
      <c r="AA11" s="382"/>
      <c r="AB11" s="382"/>
      <c r="AC11" s="382"/>
      <c r="AD11" s="382"/>
      <c r="AE11" s="382"/>
      <c r="AF11" s="382"/>
      <c r="AG11" s="382"/>
      <c r="AH11" s="382"/>
      <c r="AI11" s="382"/>
      <c r="AJ11" s="382"/>
      <c r="AK11" s="382"/>
      <c r="AL11" s="382"/>
      <c r="AM11" s="382"/>
      <c r="AN11" s="382"/>
      <c r="AO11" s="382"/>
      <c r="AP11" s="382"/>
      <c r="AQ11" s="382"/>
      <c r="AR11" s="382"/>
      <c r="AS11" s="382"/>
      <c r="AT11" s="382"/>
      <c r="AU11" s="382"/>
      <c r="AV11" s="382"/>
      <c r="AW11" s="382"/>
      <c r="AX11" s="382"/>
      <c r="AY11" s="382"/>
      <c r="AZ11" s="382"/>
      <c r="BA11" s="382"/>
      <c r="BB11" s="382"/>
      <c r="BC11" s="382"/>
    </row>
    <row r="12" s="378" customFormat="1" ht="30" customHeight="1" spans="1:58">
      <c r="A12" s="396"/>
      <c r="B12" s="399"/>
      <c r="C12" s="72"/>
      <c r="D12" s="321"/>
      <c r="E12" s="394" t="s">
        <v>90</v>
      </c>
      <c r="F12" s="397">
        <v>546.464617568509</v>
      </c>
      <c r="G12" s="397">
        <v>5.74606637176768</v>
      </c>
      <c r="H12" s="403"/>
      <c r="I12" s="403"/>
      <c r="J12" s="403"/>
      <c r="K12" s="382"/>
      <c r="L12" s="382"/>
      <c r="M12" s="382"/>
      <c r="N12" s="382"/>
      <c r="O12" s="382"/>
      <c r="P12" s="382"/>
      <c r="Q12" s="382"/>
      <c r="R12" s="382"/>
      <c r="S12" s="382"/>
      <c r="T12" s="382"/>
      <c r="U12" s="382"/>
      <c r="V12" s="382"/>
      <c r="W12" s="382"/>
      <c r="X12" s="382"/>
      <c r="Y12" s="382"/>
      <c r="Z12" s="382"/>
      <c r="AA12" s="382"/>
      <c r="AB12" s="382"/>
      <c r="AC12" s="382"/>
      <c r="AD12" s="382"/>
      <c r="AE12" s="382"/>
      <c r="AF12" s="382"/>
      <c r="AG12" s="382"/>
      <c r="AH12" s="382"/>
      <c r="AI12" s="382"/>
      <c r="AJ12" s="382"/>
      <c r="AK12" s="382"/>
      <c r="AL12" s="382"/>
      <c r="AM12" s="382"/>
      <c r="AN12" s="382"/>
      <c r="AO12" s="382"/>
      <c r="AP12" s="382"/>
      <c r="AQ12" s="382"/>
      <c r="AR12" s="382"/>
      <c r="AS12" s="382"/>
      <c r="AT12" s="382"/>
      <c r="AU12" s="382"/>
      <c r="AV12" s="382"/>
      <c r="AW12" s="382"/>
      <c r="AX12" s="382"/>
      <c r="AY12" s="382"/>
      <c r="AZ12" s="382"/>
      <c r="BA12" s="382"/>
      <c r="BB12" s="382"/>
      <c r="BC12" s="382"/>
      <c r="BD12" s="382"/>
      <c r="BE12" s="382"/>
      <c r="BF12" s="382"/>
    </row>
    <row r="13" s="378" customFormat="1" ht="30" customHeight="1" spans="1:55">
      <c r="A13" s="393" t="s">
        <v>81</v>
      </c>
      <c r="B13" s="399" t="s">
        <v>98</v>
      </c>
      <c r="C13" s="400" t="s">
        <v>99</v>
      </c>
      <c r="D13" s="47" t="s">
        <v>100</v>
      </c>
      <c r="E13" s="394" t="s">
        <v>84</v>
      </c>
      <c r="F13" s="78">
        <v>591.323456648138</v>
      </c>
      <c r="G13" s="34">
        <v>6.0799306281794</v>
      </c>
      <c r="H13" s="78" t="s">
        <v>85</v>
      </c>
      <c r="I13" s="326" t="s">
        <v>86</v>
      </c>
      <c r="J13" s="335" t="s">
        <v>87</v>
      </c>
      <c r="K13" s="382"/>
      <c r="L13" s="382"/>
      <c r="M13" s="382"/>
      <c r="N13" s="382"/>
      <c r="O13" s="382"/>
      <c r="P13" s="382"/>
      <c r="Q13" s="382"/>
      <c r="R13" s="382"/>
      <c r="S13" s="382"/>
      <c r="T13" s="382"/>
      <c r="U13" s="382"/>
      <c r="V13" s="382"/>
      <c r="W13" s="382"/>
      <c r="X13" s="382"/>
      <c r="Y13" s="382"/>
      <c r="Z13" s="382"/>
      <c r="AA13" s="382"/>
      <c r="AB13" s="382"/>
      <c r="AC13" s="382"/>
      <c r="AD13" s="382"/>
      <c r="AE13" s="382"/>
      <c r="AF13" s="382"/>
      <c r="AG13" s="382"/>
      <c r="AH13" s="382"/>
      <c r="AI13" s="382"/>
      <c r="AJ13" s="382"/>
      <c r="AK13" s="382"/>
      <c r="AL13" s="382"/>
      <c r="AM13" s="382"/>
      <c r="AN13" s="382"/>
      <c r="AO13" s="382"/>
      <c r="AP13" s="382"/>
      <c r="AQ13" s="382"/>
      <c r="AR13" s="382"/>
      <c r="AS13" s="382"/>
      <c r="AT13" s="382"/>
      <c r="AU13" s="382"/>
      <c r="AV13" s="382"/>
      <c r="AW13" s="382"/>
      <c r="AX13" s="382"/>
      <c r="AY13" s="382"/>
      <c r="AZ13" s="382"/>
      <c r="BA13" s="382"/>
      <c r="BB13" s="382"/>
      <c r="BC13" s="382"/>
    </row>
    <row r="14" s="378" customFormat="1" ht="30" customHeight="1" spans="1:55">
      <c r="A14" s="395"/>
      <c r="B14" s="399"/>
      <c r="C14" s="401"/>
      <c r="D14" s="101"/>
      <c r="E14" s="63" t="s">
        <v>94</v>
      </c>
      <c r="F14" s="34">
        <v>543.86158344618</v>
      </c>
      <c r="G14" s="34">
        <v>5.36277721844705</v>
      </c>
      <c r="H14" s="63" t="s">
        <v>101</v>
      </c>
      <c r="I14" s="63" t="s">
        <v>86</v>
      </c>
      <c r="J14" s="335" t="s">
        <v>87</v>
      </c>
      <c r="K14" s="382"/>
      <c r="L14" s="382"/>
      <c r="M14" s="382"/>
      <c r="N14" s="382"/>
      <c r="O14" s="382"/>
      <c r="P14" s="382"/>
      <c r="Q14" s="382"/>
      <c r="R14" s="382"/>
      <c r="S14" s="382"/>
      <c r="T14" s="382"/>
      <c r="U14" s="382"/>
      <c r="V14" s="382"/>
      <c r="W14" s="382"/>
      <c r="X14" s="382"/>
      <c r="Y14" s="382"/>
      <c r="Z14" s="382"/>
      <c r="AA14" s="382"/>
      <c r="AB14" s="382"/>
      <c r="AC14" s="382"/>
      <c r="AD14" s="382"/>
      <c r="AE14" s="382"/>
      <c r="AF14" s="382"/>
      <c r="AG14" s="382"/>
      <c r="AH14" s="382"/>
      <c r="AI14" s="382"/>
      <c r="AJ14" s="382"/>
      <c r="AK14" s="382"/>
      <c r="AL14" s="382"/>
      <c r="AM14" s="382"/>
      <c r="AN14" s="382"/>
      <c r="AO14" s="382"/>
      <c r="AP14" s="382"/>
      <c r="AQ14" s="382"/>
      <c r="AR14" s="382"/>
      <c r="AS14" s="382"/>
      <c r="AT14" s="382"/>
      <c r="AU14" s="382"/>
      <c r="AV14" s="382"/>
      <c r="AW14" s="382"/>
      <c r="AX14" s="382"/>
      <c r="AY14" s="382"/>
      <c r="AZ14" s="382"/>
      <c r="BA14" s="382"/>
      <c r="BB14" s="382"/>
      <c r="BC14" s="382"/>
    </row>
    <row r="15" s="378" customFormat="1" ht="30" customHeight="1" spans="1:58">
      <c r="A15" s="396"/>
      <c r="B15" s="399"/>
      <c r="C15" s="402"/>
      <c r="D15" s="321"/>
      <c r="E15" s="394" t="s">
        <v>90</v>
      </c>
      <c r="F15" s="397">
        <v>545.262720701747</v>
      </c>
      <c r="G15" s="397">
        <v>5.51348797280369</v>
      </c>
      <c r="H15" s="398"/>
      <c r="I15" s="398"/>
      <c r="J15" s="398"/>
      <c r="K15" s="382"/>
      <c r="L15" s="382"/>
      <c r="M15" s="382"/>
      <c r="N15" s="382"/>
      <c r="O15" s="382"/>
      <c r="P15" s="382"/>
      <c r="Q15" s="382"/>
      <c r="R15" s="382"/>
      <c r="S15" s="382"/>
      <c r="T15" s="382"/>
      <c r="U15" s="382"/>
      <c r="V15" s="382"/>
      <c r="W15" s="382"/>
      <c r="X15" s="382"/>
      <c r="Y15" s="382"/>
      <c r="Z15" s="382"/>
      <c r="AA15" s="382"/>
      <c r="AB15" s="382"/>
      <c r="AC15" s="382"/>
      <c r="AD15" s="382"/>
      <c r="AE15" s="382"/>
      <c r="AF15" s="382"/>
      <c r="AG15" s="382"/>
      <c r="AH15" s="382"/>
      <c r="AI15" s="382"/>
      <c r="AJ15" s="382"/>
      <c r="AK15" s="382"/>
      <c r="AL15" s="382"/>
      <c r="AM15" s="382"/>
      <c r="AN15" s="382"/>
      <c r="AO15" s="382"/>
      <c r="AP15" s="382"/>
      <c r="AQ15" s="382"/>
      <c r="AR15" s="382"/>
      <c r="AS15" s="382"/>
      <c r="AT15" s="382"/>
      <c r="AU15" s="382"/>
      <c r="AV15" s="382"/>
      <c r="AW15" s="382"/>
      <c r="AX15" s="382"/>
      <c r="AY15" s="382"/>
      <c r="AZ15" s="382"/>
      <c r="BA15" s="382"/>
      <c r="BB15" s="382"/>
      <c r="BC15" s="382"/>
      <c r="BD15" s="382"/>
      <c r="BE15" s="382"/>
      <c r="BF15" s="382"/>
    </row>
    <row r="16" s="378" customFormat="1" ht="30" customHeight="1" spans="1:55">
      <c r="A16" s="393" t="s">
        <v>81</v>
      </c>
      <c r="B16" s="399" t="s">
        <v>102</v>
      </c>
      <c r="C16" s="347" t="s">
        <v>103</v>
      </c>
      <c r="D16" s="318" t="s">
        <v>104</v>
      </c>
      <c r="E16" s="394" t="s">
        <v>84</v>
      </c>
      <c r="F16" s="78">
        <v>589.161756927758</v>
      </c>
      <c r="G16" s="34">
        <v>5.69213448412544</v>
      </c>
      <c r="H16" s="78" t="s">
        <v>85</v>
      </c>
      <c r="I16" s="326" t="s">
        <v>86</v>
      </c>
      <c r="J16" s="335" t="s">
        <v>87</v>
      </c>
      <c r="K16" s="382"/>
      <c r="L16" s="382"/>
      <c r="M16" s="382"/>
      <c r="N16" s="382"/>
      <c r="O16" s="382"/>
      <c r="P16" s="382"/>
      <c r="Q16" s="382"/>
      <c r="R16" s="382"/>
      <c r="S16" s="382"/>
      <c r="T16" s="382"/>
      <c r="U16" s="382"/>
      <c r="V16" s="382"/>
      <c r="W16" s="382"/>
      <c r="X16" s="382"/>
      <c r="Y16" s="382"/>
      <c r="Z16" s="382"/>
      <c r="AA16" s="382"/>
      <c r="AB16" s="382"/>
      <c r="AC16" s="382"/>
      <c r="AD16" s="382"/>
      <c r="AE16" s="382"/>
      <c r="AF16" s="382"/>
      <c r="AG16" s="382"/>
      <c r="AH16" s="382"/>
      <c r="AI16" s="382"/>
      <c r="AJ16" s="382"/>
      <c r="AK16" s="382"/>
      <c r="AL16" s="382"/>
      <c r="AM16" s="382"/>
      <c r="AN16" s="382"/>
      <c r="AO16" s="382"/>
      <c r="AP16" s="382"/>
      <c r="AQ16" s="382"/>
      <c r="AR16" s="382"/>
      <c r="AS16" s="382"/>
      <c r="AT16" s="382"/>
      <c r="AU16" s="382"/>
      <c r="AV16" s="382"/>
      <c r="AW16" s="382"/>
      <c r="AX16" s="382"/>
      <c r="AY16" s="382"/>
      <c r="AZ16" s="382"/>
      <c r="BA16" s="382"/>
      <c r="BB16" s="382"/>
      <c r="BC16" s="382"/>
    </row>
    <row r="17" s="378" customFormat="1" ht="30" customHeight="1" spans="1:55">
      <c r="A17" s="395"/>
      <c r="B17" s="399"/>
      <c r="C17" s="52"/>
      <c r="D17" s="101"/>
      <c r="E17" s="63" t="s">
        <v>94</v>
      </c>
      <c r="F17" s="34">
        <v>539.13220203254</v>
      </c>
      <c r="G17" s="34">
        <v>4.44655004698743</v>
      </c>
      <c r="H17" s="63" t="s">
        <v>89</v>
      </c>
      <c r="I17" s="63" t="s">
        <v>86</v>
      </c>
      <c r="J17" s="335" t="s">
        <v>87</v>
      </c>
      <c r="K17" s="382"/>
      <c r="L17" s="382"/>
      <c r="M17" s="382"/>
      <c r="N17" s="382"/>
      <c r="O17" s="382"/>
      <c r="P17" s="382"/>
      <c r="Q17" s="382"/>
      <c r="R17" s="382"/>
      <c r="S17" s="382"/>
      <c r="T17" s="382"/>
      <c r="U17" s="382"/>
      <c r="V17" s="382"/>
      <c r="W17" s="382"/>
      <c r="X17" s="382"/>
      <c r="Y17" s="382"/>
      <c r="Z17" s="382"/>
      <c r="AA17" s="382"/>
      <c r="AB17" s="382"/>
      <c r="AC17" s="382"/>
      <c r="AD17" s="382"/>
      <c r="AE17" s="382"/>
      <c r="AF17" s="382"/>
      <c r="AG17" s="382"/>
      <c r="AH17" s="382"/>
      <c r="AI17" s="382"/>
      <c r="AJ17" s="382"/>
      <c r="AK17" s="382"/>
      <c r="AL17" s="382"/>
      <c r="AM17" s="382"/>
      <c r="AN17" s="382"/>
      <c r="AO17" s="382"/>
      <c r="AP17" s="382"/>
      <c r="AQ17" s="382"/>
      <c r="AR17" s="382"/>
      <c r="AS17" s="382"/>
      <c r="AT17" s="382"/>
      <c r="AU17" s="382"/>
      <c r="AV17" s="382"/>
      <c r="AW17" s="382"/>
      <c r="AX17" s="382"/>
      <c r="AY17" s="382"/>
      <c r="AZ17" s="382"/>
      <c r="BA17" s="382"/>
      <c r="BB17" s="382"/>
      <c r="BC17" s="382"/>
    </row>
    <row r="18" s="378" customFormat="1" ht="30" customHeight="1" spans="1:58">
      <c r="A18" s="396"/>
      <c r="B18" s="399"/>
      <c r="C18" s="72"/>
      <c r="D18" s="321"/>
      <c r="E18" s="394" t="s">
        <v>90</v>
      </c>
      <c r="F18" s="404">
        <v>553.574150133837</v>
      </c>
      <c r="G18" s="404">
        <v>4.29844720447401</v>
      </c>
      <c r="H18" s="398"/>
      <c r="I18" s="398"/>
      <c r="J18" s="398"/>
      <c r="K18" s="382"/>
      <c r="L18" s="382"/>
      <c r="M18" s="382"/>
      <c r="N18" s="382"/>
      <c r="O18" s="382"/>
      <c r="P18" s="382"/>
      <c r="Q18" s="382"/>
      <c r="R18" s="382"/>
      <c r="S18" s="382"/>
      <c r="T18" s="382"/>
      <c r="U18" s="382"/>
      <c r="V18" s="382"/>
      <c r="W18" s="382"/>
      <c r="X18" s="382"/>
      <c r="Y18" s="382"/>
      <c r="Z18" s="382"/>
      <c r="AA18" s="382"/>
      <c r="AB18" s="382"/>
      <c r="AC18" s="382"/>
      <c r="AD18" s="382"/>
      <c r="AE18" s="382"/>
      <c r="AF18" s="382"/>
      <c r="AG18" s="382"/>
      <c r="AH18" s="382"/>
      <c r="AI18" s="382"/>
      <c r="AJ18" s="382"/>
      <c r="AK18" s="382"/>
      <c r="AL18" s="382"/>
      <c r="AM18" s="382"/>
      <c r="AN18" s="382"/>
      <c r="AO18" s="382"/>
      <c r="AP18" s="382"/>
      <c r="AQ18" s="382"/>
      <c r="AR18" s="382"/>
      <c r="AS18" s="382"/>
      <c r="AT18" s="382"/>
      <c r="AU18" s="382"/>
      <c r="AV18" s="382"/>
      <c r="AW18" s="382"/>
      <c r="AX18" s="382"/>
      <c r="AY18" s="382"/>
      <c r="AZ18" s="382"/>
      <c r="BA18" s="382"/>
      <c r="BB18" s="382"/>
      <c r="BC18" s="382"/>
      <c r="BD18" s="382"/>
      <c r="BE18" s="382"/>
      <c r="BF18" s="382"/>
    </row>
    <row r="19" s="378" customFormat="1" ht="30" customHeight="1" spans="1:55">
      <c r="A19" s="393" t="s">
        <v>81</v>
      </c>
      <c r="B19" s="405" t="s">
        <v>105</v>
      </c>
      <c r="C19" s="406" t="s">
        <v>106</v>
      </c>
      <c r="D19" s="108" t="s">
        <v>106</v>
      </c>
      <c r="E19" s="394" t="s">
        <v>84</v>
      </c>
      <c r="F19" s="78">
        <v>557.43197902418</v>
      </c>
      <c r="G19" s="78"/>
      <c r="H19" s="78" t="s">
        <v>107</v>
      </c>
      <c r="I19" s="326" t="s">
        <v>86</v>
      </c>
      <c r="J19" s="326"/>
      <c r="K19" s="382"/>
      <c r="L19" s="382"/>
      <c r="M19" s="382"/>
      <c r="N19" s="382"/>
      <c r="O19" s="382"/>
      <c r="P19" s="382"/>
      <c r="Q19" s="382"/>
      <c r="R19" s="382"/>
      <c r="S19" s="382"/>
      <c r="T19" s="382"/>
      <c r="U19" s="382"/>
      <c r="V19" s="382"/>
      <c r="W19" s="382"/>
      <c r="X19" s="382"/>
      <c r="Y19" s="382"/>
      <c r="Z19" s="382"/>
      <c r="AA19" s="382"/>
      <c r="AB19" s="382"/>
      <c r="AC19" s="382"/>
      <c r="AD19" s="382"/>
      <c r="AE19" s="382"/>
      <c r="AF19" s="382"/>
      <c r="AG19" s="382"/>
      <c r="AH19" s="382"/>
      <c r="AI19" s="382"/>
      <c r="AJ19" s="382"/>
      <c r="AK19" s="382"/>
      <c r="AL19" s="382"/>
      <c r="AM19" s="382"/>
      <c r="AN19" s="382"/>
      <c r="AO19" s="382"/>
      <c r="AP19" s="382"/>
      <c r="AQ19" s="382"/>
      <c r="AR19" s="382"/>
      <c r="AS19" s="382"/>
      <c r="AT19" s="382"/>
      <c r="AU19" s="382"/>
      <c r="AV19" s="382"/>
      <c r="AW19" s="382"/>
      <c r="AX19" s="382"/>
      <c r="AY19" s="382"/>
      <c r="AZ19" s="382"/>
      <c r="BA19" s="382"/>
      <c r="BB19" s="382"/>
      <c r="BC19" s="382"/>
    </row>
    <row r="20" s="378" customFormat="1" ht="30" customHeight="1" spans="1:52">
      <c r="A20" s="395"/>
      <c r="B20" s="399"/>
      <c r="C20" s="109"/>
      <c r="D20" s="109"/>
      <c r="E20" s="63" t="s">
        <v>94</v>
      </c>
      <c r="F20" s="34">
        <v>516.180380104563</v>
      </c>
      <c r="G20" s="34"/>
      <c r="H20" s="63" t="s">
        <v>101</v>
      </c>
      <c r="I20" s="63" t="s">
        <v>86</v>
      </c>
      <c r="J20" s="63"/>
      <c r="K20" s="382"/>
      <c r="L20" s="382"/>
      <c r="M20" s="382"/>
      <c r="N20" s="382"/>
      <c r="O20" s="382"/>
      <c r="P20" s="382"/>
      <c r="Q20" s="382"/>
      <c r="R20" s="382"/>
      <c r="S20" s="382"/>
      <c r="T20" s="382"/>
      <c r="U20" s="382"/>
      <c r="V20" s="382"/>
      <c r="W20" s="382"/>
      <c r="X20" s="382"/>
      <c r="Y20" s="382"/>
      <c r="Z20" s="382"/>
      <c r="AA20" s="382"/>
      <c r="AB20" s="382"/>
      <c r="AC20" s="382"/>
      <c r="AD20" s="382"/>
      <c r="AE20" s="382"/>
      <c r="AF20" s="382"/>
      <c r="AG20" s="382"/>
      <c r="AH20" s="382"/>
      <c r="AI20" s="382"/>
      <c r="AJ20" s="382"/>
      <c r="AK20" s="382"/>
      <c r="AL20" s="382"/>
      <c r="AM20" s="382"/>
      <c r="AN20" s="382"/>
      <c r="AO20" s="382"/>
      <c r="AP20" s="382"/>
      <c r="AQ20" s="382"/>
      <c r="AR20" s="382"/>
      <c r="AS20" s="382"/>
      <c r="AT20" s="382"/>
      <c r="AU20" s="382"/>
      <c r="AV20" s="382"/>
      <c r="AW20" s="382"/>
      <c r="AX20" s="382"/>
      <c r="AY20" s="382"/>
      <c r="AZ20" s="382"/>
    </row>
    <row r="21" s="378" customFormat="1" ht="30" customHeight="1" spans="1:55">
      <c r="A21" s="396"/>
      <c r="B21" s="399"/>
      <c r="C21" s="132"/>
      <c r="D21" s="132"/>
      <c r="E21" s="63" t="s">
        <v>108</v>
      </c>
      <c r="F21" s="397">
        <v>516.770633951832</v>
      </c>
      <c r="G21" s="397"/>
      <c r="H21" s="398"/>
      <c r="I21" s="398"/>
      <c r="J21" s="398"/>
      <c r="K21" s="382"/>
      <c r="L21" s="382"/>
      <c r="M21" s="382"/>
      <c r="N21" s="382"/>
      <c r="O21" s="382"/>
      <c r="P21" s="382"/>
      <c r="Q21" s="382"/>
      <c r="R21" s="382"/>
      <c r="S21" s="382"/>
      <c r="T21" s="382"/>
      <c r="U21" s="382"/>
      <c r="V21" s="382"/>
      <c r="W21" s="382"/>
      <c r="X21" s="382"/>
      <c r="Y21" s="382"/>
      <c r="Z21" s="382"/>
      <c r="AA21" s="382"/>
      <c r="AB21" s="382"/>
      <c r="AC21" s="382"/>
      <c r="AD21" s="382"/>
      <c r="AE21" s="382"/>
      <c r="AF21" s="382"/>
      <c r="AG21" s="382"/>
      <c r="AH21" s="382"/>
      <c r="AI21" s="382"/>
      <c r="AJ21" s="382"/>
      <c r="AK21" s="382"/>
      <c r="AL21" s="382"/>
      <c r="AM21" s="382"/>
      <c r="AN21" s="382"/>
      <c r="AO21" s="382"/>
      <c r="AP21" s="382"/>
      <c r="AQ21" s="382"/>
      <c r="AR21" s="382"/>
      <c r="AS21" s="382"/>
      <c r="AT21" s="382"/>
      <c r="AU21" s="382"/>
      <c r="AV21" s="382"/>
      <c r="AW21" s="382"/>
      <c r="AX21" s="382"/>
      <c r="AY21" s="382"/>
      <c r="AZ21" s="382"/>
      <c r="BA21" s="382"/>
      <c r="BB21" s="382"/>
      <c r="BC21" s="382"/>
    </row>
    <row r="22" s="378" customFormat="1" ht="30" customHeight="1" spans="1:55">
      <c r="A22" s="393" t="s">
        <v>81</v>
      </c>
      <c r="B22" s="399" t="s">
        <v>109</v>
      </c>
      <c r="C22" s="347" t="s">
        <v>110</v>
      </c>
      <c r="D22" s="318" t="s">
        <v>111</v>
      </c>
      <c r="E22" s="407" t="s">
        <v>84</v>
      </c>
      <c r="F22" s="134">
        <v>618.774351561741</v>
      </c>
      <c r="G22" s="134">
        <v>5.92005196284437</v>
      </c>
      <c r="H22" s="78" t="s">
        <v>112</v>
      </c>
      <c r="I22" s="326" t="s">
        <v>86</v>
      </c>
      <c r="J22" s="335" t="s">
        <v>87</v>
      </c>
      <c r="K22" s="382"/>
      <c r="L22" s="382"/>
      <c r="M22" s="382"/>
      <c r="N22" s="382"/>
      <c r="O22" s="382"/>
      <c r="P22" s="382"/>
      <c r="Q22" s="382"/>
      <c r="R22" s="382"/>
      <c r="S22" s="382"/>
      <c r="T22" s="382"/>
      <c r="U22" s="382"/>
      <c r="V22" s="382"/>
      <c r="W22" s="382"/>
      <c r="X22" s="382"/>
      <c r="Y22" s="382"/>
      <c r="Z22" s="382"/>
      <c r="AA22" s="382"/>
      <c r="AB22" s="382"/>
      <c r="AC22" s="382"/>
      <c r="AD22" s="382"/>
      <c r="AE22" s="382"/>
      <c r="AF22" s="382"/>
      <c r="AG22" s="382"/>
      <c r="AH22" s="382"/>
      <c r="AI22" s="382"/>
      <c r="AJ22" s="382"/>
      <c r="AK22" s="382"/>
      <c r="AL22" s="382"/>
      <c r="AM22" s="382"/>
      <c r="AN22" s="382"/>
      <c r="AO22" s="382"/>
      <c r="AP22" s="382"/>
      <c r="AQ22" s="382"/>
      <c r="AR22" s="382"/>
      <c r="AS22" s="382"/>
      <c r="AT22" s="382"/>
      <c r="AU22" s="382"/>
      <c r="AV22" s="382"/>
      <c r="AW22" s="382"/>
      <c r="AX22" s="382"/>
      <c r="AY22" s="382"/>
      <c r="AZ22" s="382"/>
      <c r="BA22" s="382"/>
      <c r="BB22" s="382"/>
      <c r="BC22" s="382"/>
    </row>
    <row r="23" s="378" customFormat="1" ht="30" customHeight="1" spans="1:55">
      <c r="A23" s="395"/>
      <c r="B23" s="399"/>
      <c r="C23" s="52"/>
      <c r="D23" s="101"/>
      <c r="E23" s="27" t="s">
        <v>94</v>
      </c>
      <c r="F23" s="28">
        <v>550.357391219243</v>
      </c>
      <c r="G23" s="28">
        <v>4.1066294413885</v>
      </c>
      <c r="H23" s="27" t="s">
        <v>89</v>
      </c>
      <c r="I23" s="27" t="s">
        <v>86</v>
      </c>
      <c r="J23" s="335" t="s">
        <v>87</v>
      </c>
      <c r="K23" s="382"/>
      <c r="L23" s="382"/>
      <c r="M23" s="382"/>
      <c r="N23" s="382"/>
      <c r="O23" s="382"/>
      <c r="P23" s="382"/>
      <c r="Q23" s="382"/>
      <c r="R23" s="382"/>
      <c r="S23" s="382"/>
      <c r="T23" s="382"/>
      <c r="U23" s="382"/>
      <c r="V23" s="382"/>
      <c r="W23" s="382"/>
      <c r="X23" s="382"/>
      <c r="Y23" s="382"/>
      <c r="Z23" s="382"/>
      <c r="AA23" s="382"/>
      <c r="AB23" s="382"/>
      <c r="AC23" s="382"/>
      <c r="AD23" s="382"/>
      <c r="AE23" s="382"/>
      <c r="AF23" s="382"/>
      <c r="AG23" s="382"/>
      <c r="AH23" s="382"/>
      <c r="AI23" s="382"/>
      <c r="AJ23" s="382"/>
      <c r="AK23" s="382"/>
      <c r="AL23" s="382"/>
      <c r="AM23" s="382"/>
      <c r="AN23" s="382"/>
      <c r="AO23" s="382"/>
      <c r="AP23" s="382"/>
      <c r="AQ23" s="382"/>
      <c r="AR23" s="382"/>
      <c r="AS23" s="382"/>
      <c r="AT23" s="382"/>
      <c r="AU23" s="382"/>
      <c r="AV23" s="382"/>
      <c r="AW23" s="382"/>
      <c r="AX23" s="382"/>
      <c r="AY23" s="382"/>
      <c r="AZ23" s="382"/>
      <c r="BA23" s="382"/>
      <c r="BB23" s="382"/>
      <c r="BC23" s="382"/>
    </row>
    <row r="24" s="378" customFormat="1" ht="30" customHeight="1" spans="1:58">
      <c r="A24" s="396"/>
      <c r="B24" s="399"/>
      <c r="C24" s="72"/>
      <c r="D24" s="321"/>
      <c r="E24" s="27" t="s">
        <v>108</v>
      </c>
      <c r="F24" s="408">
        <v>548.834131879732</v>
      </c>
      <c r="G24" s="408">
        <v>3.40538429049134</v>
      </c>
      <c r="H24" s="409"/>
      <c r="I24" s="409"/>
      <c r="J24" s="409"/>
      <c r="K24" s="382"/>
      <c r="L24" s="382"/>
      <c r="M24" s="382"/>
      <c r="N24" s="382"/>
      <c r="O24" s="382"/>
      <c r="P24" s="382"/>
      <c r="Q24" s="382"/>
      <c r="R24" s="382"/>
      <c r="S24" s="382"/>
      <c r="T24" s="382"/>
      <c r="U24" s="382"/>
      <c r="V24" s="382"/>
      <c r="W24" s="382"/>
      <c r="X24" s="382"/>
      <c r="Y24" s="382"/>
      <c r="Z24" s="382"/>
      <c r="AA24" s="382"/>
      <c r="AB24" s="382"/>
      <c r="AC24" s="382"/>
      <c r="AD24" s="382"/>
      <c r="AE24" s="382"/>
      <c r="AF24" s="382"/>
      <c r="AG24" s="382"/>
      <c r="AH24" s="382"/>
      <c r="AI24" s="382"/>
      <c r="AJ24" s="382"/>
      <c r="AK24" s="382"/>
      <c r="AL24" s="382"/>
      <c r="AM24" s="382"/>
      <c r="AN24" s="382"/>
      <c r="AO24" s="382"/>
      <c r="AP24" s="382"/>
      <c r="AQ24" s="382"/>
      <c r="AR24" s="382"/>
      <c r="AS24" s="382"/>
      <c r="AT24" s="382"/>
      <c r="AU24" s="382"/>
      <c r="AV24" s="382"/>
      <c r="AW24" s="382"/>
      <c r="AX24" s="382"/>
      <c r="AY24" s="382"/>
      <c r="AZ24" s="382"/>
      <c r="BA24" s="382"/>
      <c r="BB24" s="382"/>
      <c r="BC24" s="382"/>
      <c r="BD24" s="382"/>
      <c r="BE24" s="382"/>
      <c r="BF24" s="382"/>
    </row>
    <row r="25" s="378" customFormat="1" ht="30" customHeight="1" spans="1:55">
      <c r="A25" s="393" t="s">
        <v>81</v>
      </c>
      <c r="B25" s="399" t="s">
        <v>113</v>
      </c>
      <c r="C25" s="400" t="s">
        <v>114</v>
      </c>
      <c r="D25" s="318" t="s">
        <v>115</v>
      </c>
      <c r="E25" s="407" t="s">
        <v>84</v>
      </c>
      <c r="F25" s="134">
        <v>614.544920464143</v>
      </c>
      <c r="G25" s="134">
        <v>5.19606985127156</v>
      </c>
      <c r="H25" s="78" t="s">
        <v>85</v>
      </c>
      <c r="I25" s="326" t="s">
        <v>86</v>
      </c>
      <c r="J25" s="335" t="s">
        <v>87</v>
      </c>
      <c r="K25" s="382"/>
      <c r="L25" s="382"/>
      <c r="M25" s="382"/>
      <c r="N25" s="382"/>
      <c r="O25" s="382"/>
      <c r="P25" s="382"/>
      <c r="Q25" s="382"/>
      <c r="R25" s="382"/>
      <c r="S25" s="382"/>
      <c r="T25" s="382"/>
      <c r="U25" s="382"/>
      <c r="V25" s="382"/>
      <c r="W25" s="382"/>
      <c r="X25" s="382"/>
      <c r="Y25" s="382"/>
      <c r="Z25" s="382"/>
      <c r="AA25" s="382"/>
      <c r="AB25" s="382"/>
      <c r="AC25" s="382"/>
      <c r="AD25" s="382"/>
      <c r="AE25" s="382"/>
      <c r="AF25" s="382"/>
      <c r="AG25" s="382"/>
      <c r="AH25" s="382"/>
      <c r="AI25" s="382"/>
      <c r="AJ25" s="382"/>
      <c r="AK25" s="382"/>
      <c r="AL25" s="382"/>
      <c r="AM25" s="382"/>
      <c r="AN25" s="382"/>
      <c r="AO25" s="382"/>
      <c r="AP25" s="382"/>
      <c r="AQ25" s="382"/>
      <c r="AR25" s="382"/>
      <c r="AS25" s="382"/>
      <c r="AT25" s="382"/>
      <c r="AU25" s="382"/>
      <c r="AV25" s="382"/>
      <c r="AW25" s="382"/>
      <c r="AX25" s="382"/>
      <c r="AY25" s="382"/>
      <c r="AZ25" s="382"/>
      <c r="BA25" s="382"/>
      <c r="BB25" s="382"/>
      <c r="BC25" s="382"/>
    </row>
    <row r="26" s="378" customFormat="1" ht="30" customHeight="1" spans="1:55">
      <c r="A26" s="395"/>
      <c r="B26" s="399"/>
      <c r="C26" s="401"/>
      <c r="D26" s="101"/>
      <c r="E26" s="27" t="s">
        <v>94</v>
      </c>
      <c r="F26" s="28">
        <v>551.30819315711</v>
      </c>
      <c r="G26" s="28">
        <v>4.28648490730388</v>
      </c>
      <c r="H26" s="27" t="s">
        <v>89</v>
      </c>
      <c r="I26" s="27" t="s">
        <v>86</v>
      </c>
      <c r="J26" s="335" t="s">
        <v>87</v>
      </c>
      <c r="K26" s="382"/>
      <c r="L26" s="382"/>
      <c r="M26" s="382"/>
      <c r="N26" s="382"/>
      <c r="O26" s="382"/>
      <c r="P26" s="382"/>
      <c r="Q26" s="382"/>
      <c r="R26" s="382"/>
      <c r="S26" s="382"/>
      <c r="T26" s="382"/>
      <c r="U26" s="382"/>
      <c r="V26" s="382"/>
      <c r="W26" s="382"/>
      <c r="X26" s="382"/>
      <c r="Y26" s="382"/>
      <c r="Z26" s="382"/>
      <c r="AA26" s="382"/>
      <c r="AB26" s="382"/>
      <c r="AC26" s="382"/>
      <c r="AD26" s="382"/>
      <c r="AE26" s="382"/>
      <c r="AF26" s="382"/>
      <c r="AG26" s="382"/>
      <c r="AH26" s="382"/>
      <c r="AI26" s="382"/>
      <c r="AJ26" s="382"/>
      <c r="AK26" s="382"/>
      <c r="AL26" s="382"/>
      <c r="AM26" s="382"/>
      <c r="AN26" s="382"/>
      <c r="AO26" s="382"/>
      <c r="AP26" s="382"/>
      <c r="AQ26" s="382"/>
      <c r="AR26" s="382"/>
      <c r="AS26" s="382"/>
      <c r="AT26" s="382"/>
      <c r="AU26" s="382"/>
      <c r="AV26" s="382"/>
      <c r="AW26" s="382"/>
      <c r="AX26" s="382"/>
      <c r="AY26" s="382"/>
      <c r="AZ26" s="382"/>
      <c r="BA26" s="382"/>
      <c r="BB26" s="382"/>
      <c r="BC26" s="382"/>
    </row>
    <row r="27" s="378" customFormat="1" ht="30" customHeight="1" spans="1:58">
      <c r="A27" s="396"/>
      <c r="B27" s="399"/>
      <c r="C27" s="402"/>
      <c r="D27" s="321"/>
      <c r="E27" s="27" t="s">
        <v>108</v>
      </c>
      <c r="F27" s="408">
        <v>551.809239702306</v>
      </c>
      <c r="G27" s="408">
        <v>3.9659218916155</v>
      </c>
      <c r="H27" s="409"/>
      <c r="I27" s="409"/>
      <c r="J27" s="409"/>
      <c r="K27" s="382"/>
      <c r="L27" s="382"/>
      <c r="M27" s="382"/>
      <c r="N27" s="382"/>
      <c r="O27" s="382"/>
      <c r="P27" s="382"/>
      <c r="Q27" s="382"/>
      <c r="R27" s="382"/>
      <c r="S27" s="382"/>
      <c r="T27" s="382"/>
      <c r="U27" s="382"/>
      <c r="V27" s="382"/>
      <c r="W27" s="382"/>
      <c r="X27" s="382"/>
      <c r="Y27" s="382"/>
      <c r="Z27" s="382"/>
      <c r="AA27" s="382"/>
      <c r="AB27" s="382"/>
      <c r="AC27" s="382"/>
      <c r="AD27" s="382"/>
      <c r="AE27" s="382"/>
      <c r="AF27" s="382"/>
      <c r="AG27" s="382"/>
      <c r="AH27" s="382"/>
      <c r="AI27" s="382"/>
      <c r="AJ27" s="382"/>
      <c r="AK27" s="382"/>
      <c r="AL27" s="382"/>
      <c r="AM27" s="382"/>
      <c r="AN27" s="382"/>
      <c r="AO27" s="382"/>
      <c r="AP27" s="382"/>
      <c r="AQ27" s="382"/>
      <c r="AR27" s="382"/>
      <c r="AS27" s="382"/>
      <c r="AT27" s="382"/>
      <c r="AU27" s="382"/>
      <c r="AV27" s="382"/>
      <c r="AW27" s="382"/>
      <c r="AX27" s="382"/>
      <c r="AY27" s="382"/>
      <c r="AZ27" s="382"/>
      <c r="BA27" s="382"/>
      <c r="BB27" s="382"/>
      <c r="BC27" s="382"/>
      <c r="BD27" s="382"/>
      <c r="BE27" s="382"/>
      <c r="BF27" s="382"/>
    </row>
    <row r="28" s="378" customFormat="1" ht="30" customHeight="1" spans="1:55">
      <c r="A28" s="393" t="s">
        <v>81</v>
      </c>
      <c r="B28" s="410" t="s">
        <v>105</v>
      </c>
      <c r="C28" s="108" t="s">
        <v>106</v>
      </c>
      <c r="D28" s="411" t="s">
        <v>116</v>
      </c>
      <c r="E28" s="407" t="s">
        <v>84</v>
      </c>
      <c r="F28" s="134">
        <v>584.194728434986</v>
      </c>
      <c r="G28" s="134"/>
      <c r="H28" s="78" t="s">
        <v>107</v>
      </c>
      <c r="I28" s="326" t="s">
        <v>86</v>
      </c>
      <c r="J28" s="326"/>
      <c r="K28" s="382"/>
      <c r="L28" s="382"/>
      <c r="M28" s="382"/>
      <c r="N28" s="382"/>
      <c r="O28" s="382"/>
      <c r="P28" s="382"/>
      <c r="Q28" s="382"/>
      <c r="R28" s="382"/>
      <c r="S28" s="382"/>
      <c r="T28" s="382"/>
      <c r="U28" s="382"/>
      <c r="V28" s="382"/>
      <c r="W28" s="382"/>
      <c r="X28" s="382"/>
      <c r="Y28" s="382"/>
      <c r="Z28" s="382"/>
      <c r="AA28" s="382"/>
      <c r="AB28" s="382"/>
      <c r="AC28" s="382"/>
      <c r="AD28" s="382"/>
      <c r="AE28" s="382"/>
      <c r="AF28" s="382"/>
      <c r="AG28" s="382"/>
      <c r="AH28" s="382"/>
      <c r="AI28" s="382"/>
      <c r="AJ28" s="382"/>
      <c r="AK28" s="382"/>
      <c r="AL28" s="382"/>
      <c r="AM28" s="382"/>
      <c r="AN28" s="382"/>
      <c r="AO28" s="382"/>
      <c r="AP28" s="382"/>
      <c r="AQ28" s="382"/>
      <c r="AR28" s="382"/>
      <c r="AS28" s="382"/>
      <c r="AT28" s="382"/>
      <c r="AU28" s="382"/>
      <c r="AV28" s="382"/>
      <c r="AW28" s="382"/>
      <c r="AX28" s="382"/>
      <c r="AY28" s="382"/>
      <c r="AZ28" s="382"/>
      <c r="BA28" s="382"/>
      <c r="BB28" s="382"/>
      <c r="BC28" s="382"/>
    </row>
    <row r="29" s="378" customFormat="1" ht="30" customHeight="1" spans="1:55">
      <c r="A29" s="395"/>
      <c r="B29" s="410"/>
      <c r="C29" s="109"/>
      <c r="D29" s="401"/>
      <c r="E29" s="27" t="s">
        <v>94</v>
      </c>
      <c r="F29" s="28">
        <v>528.647785613971</v>
      </c>
      <c r="G29" s="28"/>
      <c r="H29" s="27" t="s">
        <v>101</v>
      </c>
      <c r="I29" s="27" t="s">
        <v>86</v>
      </c>
      <c r="J29" s="27"/>
      <c r="K29" s="382"/>
      <c r="L29" s="382"/>
      <c r="M29" s="382"/>
      <c r="N29" s="382"/>
      <c r="O29" s="382"/>
      <c r="P29" s="382"/>
      <c r="Q29" s="382"/>
      <c r="R29" s="382"/>
      <c r="S29" s="382"/>
      <c r="T29" s="382"/>
      <c r="U29" s="382"/>
      <c r="V29" s="382"/>
      <c r="W29" s="382"/>
      <c r="X29" s="382"/>
      <c r="Y29" s="382"/>
      <c r="Z29" s="382"/>
      <c r="AA29" s="382"/>
      <c r="AB29" s="382"/>
      <c r="AC29" s="382"/>
      <c r="AD29" s="382"/>
      <c r="AE29" s="382"/>
      <c r="AF29" s="382"/>
      <c r="AG29" s="382"/>
      <c r="AH29" s="382"/>
      <c r="AI29" s="382"/>
      <c r="AJ29" s="382"/>
      <c r="AK29" s="382"/>
      <c r="AL29" s="382"/>
      <c r="AM29" s="382"/>
      <c r="AN29" s="382"/>
      <c r="AO29" s="382"/>
      <c r="AP29" s="382"/>
      <c r="AQ29" s="382"/>
      <c r="AR29" s="382"/>
      <c r="AS29" s="382"/>
      <c r="AT29" s="382"/>
      <c r="AU29" s="382"/>
      <c r="AV29" s="382"/>
      <c r="AW29" s="382"/>
      <c r="AX29" s="382"/>
      <c r="AY29" s="382"/>
      <c r="AZ29" s="382"/>
      <c r="BA29" s="382"/>
      <c r="BB29" s="382"/>
      <c r="BC29" s="382"/>
    </row>
    <row r="30" s="378" customFormat="1" ht="30" customHeight="1" spans="1:58">
      <c r="A30" s="395"/>
      <c r="B30" s="412"/>
      <c r="C30" s="132"/>
      <c r="D30" s="402"/>
      <c r="E30" s="27" t="s">
        <v>108</v>
      </c>
      <c r="F30" s="408">
        <v>530.759723630949</v>
      </c>
      <c r="G30" s="408"/>
      <c r="H30" s="409"/>
      <c r="I30" s="409"/>
      <c r="J30" s="409"/>
      <c r="K30" s="382"/>
      <c r="L30" s="382"/>
      <c r="M30" s="382"/>
      <c r="N30" s="382"/>
      <c r="O30" s="382"/>
      <c r="P30" s="382"/>
      <c r="Q30" s="382"/>
      <c r="R30" s="382"/>
      <c r="S30" s="382"/>
      <c r="T30" s="382"/>
      <c r="U30" s="382"/>
      <c r="V30" s="382"/>
      <c r="W30" s="382"/>
      <c r="X30" s="382"/>
      <c r="Y30" s="382"/>
      <c r="Z30" s="382"/>
      <c r="AA30" s="382"/>
      <c r="AB30" s="382"/>
      <c r="AC30" s="382"/>
      <c r="AD30" s="382"/>
      <c r="AE30" s="382"/>
      <c r="AF30" s="382"/>
      <c r="AG30" s="382"/>
      <c r="AH30" s="382"/>
      <c r="AI30" s="382"/>
      <c r="AJ30" s="382"/>
      <c r="AK30" s="382"/>
      <c r="AL30" s="382"/>
      <c r="AM30" s="382"/>
      <c r="AN30" s="382"/>
      <c r="AO30" s="382"/>
      <c r="AP30" s="382"/>
      <c r="AQ30" s="382"/>
      <c r="AR30" s="382"/>
      <c r="AS30" s="382"/>
      <c r="AT30" s="382"/>
      <c r="AU30" s="382"/>
      <c r="AV30" s="382"/>
      <c r="AW30" s="382"/>
      <c r="AX30" s="382"/>
      <c r="AY30" s="382"/>
      <c r="AZ30" s="382"/>
      <c r="BA30" s="382"/>
      <c r="BB30" s="382"/>
      <c r="BC30" s="382"/>
      <c r="BD30" s="382"/>
      <c r="BE30" s="382"/>
      <c r="BF30" s="382"/>
    </row>
    <row r="31" ht="30" customHeight="1" spans="1:55">
      <c r="A31" s="413" t="s">
        <v>117</v>
      </c>
      <c r="B31" s="414">
        <v>8</v>
      </c>
      <c r="C31" s="415" t="s">
        <v>118</v>
      </c>
      <c r="D31" s="416" t="s">
        <v>118</v>
      </c>
      <c r="E31" s="417" t="s">
        <v>119</v>
      </c>
      <c r="F31" s="418">
        <v>615.484694330611</v>
      </c>
      <c r="G31" s="418">
        <v>5.94999213843748</v>
      </c>
      <c r="H31" s="418" t="s">
        <v>85</v>
      </c>
      <c r="I31" s="461" t="s">
        <v>86</v>
      </c>
      <c r="J31" s="335" t="s">
        <v>87</v>
      </c>
      <c r="BC31" s="379"/>
    </row>
    <row r="32" ht="30" customHeight="1" spans="1:55">
      <c r="A32" s="419"/>
      <c r="B32" s="420"/>
      <c r="C32" s="421"/>
      <c r="D32" s="416"/>
      <c r="E32" s="344" t="s">
        <v>94</v>
      </c>
      <c r="F32" s="422">
        <v>601.498190706254</v>
      </c>
      <c r="G32" s="422">
        <v>5.16254186517726</v>
      </c>
      <c r="H32" s="344" t="s">
        <v>101</v>
      </c>
      <c r="I32" s="344" t="s">
        <v>120</v>
      </c>
      <c r="J32" s="335" t="s">
        <v>87</v>
      </c>
      <c r="BC32" s="379"/>
    </row>
    <row r="33" ht="30" customHeight="1" spans="1:55">
      <c r="A33" s="419"/>
      <c r="B33" s="423"/>
      <c r="C33" s="424"/>
      <c r="D33" s="425"/>
      <c r="E33" s="344" t="s">
        <v>108</v>
      </c>
      <c r="F33" s="426">
        <v>577.069644489575</v>
      </c>
      <c r="G33" s="426">
        <v>5.65143781362579</v>
      </c>
      <c r="H33" s="427"/>
      <c r="I33" s="427"/>
      <c r="J33" s="427"/>
      <c r="BC33" s="379"/>
    </row>
    <row r="34" ht="30" customHeight="1" spans="1:55">
      <c r="A34" s="428" t="s">
        <v>117</v>
      </c>
      <c r="B34" s="423">
        <v>9</v>
      </c>
      <c r="C34" s="429" t="s">
        <v>121</v>
      </c>
      <c r="D34" s="430" t="s">
        <v>121</v>
      </c>
      <c r="E34" s="344" t="s">
        <v>119</v>
      </c>
      <c r="F34" s="343">
        <v>592.082452018822</v>
      </c>
      <c r="G34" s="343">
        <v>1.92151277608311</v>
      </c>
      <c r="H34" s="343" t="s">
        <v>122</v>
      </c>
      <c r="I34" s="462" t="s">
        <v>120</v>
      </c>
      <c r="J34" s="335" t="s">
        <v>87</v>
      </c>
      <c r="BC34" s="379"/>
    </row>
    <row r="35" ht="30" customHeight="1" spans="1:55">
      <c r="A35" s="395"/>
      <c r="B35" s="431"/>
      <c r="C35" s="432"/>
      <c r="D35" s="432"/>
      <c r="E35" s="344" t="s">
        <v>94</v>
      </c>
      <c r="F35" s="422">
        <v>601.832759232387</v>
      </c>
      <c r="G35" s="422">
        <v>5.22103593412017</v>
      </c>
      <c r="H35" s="344" t="s">
        <v>101</v>
      </c>
      <c r="I35" s="344" t="s">
        <v>120</v>
      </c>
      <c r="J35" s="335" t="s">
        <v>87</v>
      </c>
      <c r="BC35" s="379"/>
    </row>
    <row r="36" ht="30" customHeight="1" spans="1:55">
      <c r="A36" s="396"/>
      <c r="B36" s="431"/>
      <c r="C36" s="433"/>
      <c r="D36" s="433"/>
      <c r="E36" s="344" t="s">
        <v>108</v>
      </c>
      <c r="F36" s="426">
        <v>578.48230516526</v>
      </c>
      <c r="G36" s="426">
        <v>5.87157854415444</v>
      </c>
      <c r="H36" s="427"/>
      <c r="I36" s="427"/>
      <c r="J36" s="427"/>
      <c r="BC36" s="379"/>
    </row>
    <row r="37" ht="30" customHeight="1" spans="1:55">
      <c r="A37" s="393" t="s">
        <v>117</v>
      </c>
      <c r="B37" s="431">
        <v>10</v>
      </c>
      <c r="C37" s="434" t="s">
        <v>123</v>
      </c>
      <c r="D37" s="435" t="s">
        <v>124</v>
      </c>
      <c r="E37" s="344" t="s">
        <v>119</v>
      </c>
      <c r="F37" s="343">
        <v>621.474292748303</v>
      </c>
      <c r="G37" s="343">
        <v>6.98104605596346</v>
      </c>
      <c r="H37" s="343" t="s">
        <v>85</v>
      </c>
      <c r="I37" s="462" t="s">
        <v>120</v>
      </c>
      <c r="J37" s="335" t="s">
        <v>87</v>
      </c>
      <c r="BC37" s="379"/>
    </row>
    <row r="38" ht="30" customHeight="1" spans="1:55">
      <c r="A38" s="395"/>
      <c r="B38" s="431"/>
      <c r="C38" s="319"/>
      <c r="D38" s="436"/>
      <c r="E38" s="344" t="s">
        <v>94</v>
      </c>
      <c r="F38" s="422">
        <v>609.873227570096</v>
      </c>
      <c r="G38" s="422">
        <v>6.62678594508379</v>
      </c>
      <c r="H38" s="344" t="s">
        <v>101</v>
      </c>
      <c r="I38" s="344" t="s">
        <v>125</v>
      </c>
      <c r="J38" s="335" t="s">
        <v>87</v>
      </c>
      <c r="BC38" s="379"/>
    </row>
    <row r="39" ht="30" customHeight="1" spans="1:55">
      <c r="A39" s="396"/>
      <c r="B39" s="431"/>
      <c r="C39" s="320"/>
      <c r="D39" s="437"/>
      <c r="E39" s="344" t="s">
        <v>108</v>
      </c>
      <c r="F39" s="426">
        <v>577.888285268554</v>
      </c>
      <c r="G39" s="426">
        <v>5.7628633361189</v>
      </c>
      <c r="H39" s="427"/>
      <c r="I39" s="427"/>
      <c r="J39" s="427"/>
      <c r="BC39" s="379"/>
    </row>
    <row r="40" ht="30" customHeight="1" spans="1:55">
      <c r="A40" s="393" t="s">
        <v>117</v>
      </c>
      <c r="B40" s="431">
        <v>11</v>
      </c>
      <c r="C40" s="438" t="s">
        <v>126</v>
      </c>
      <c r="D40" s="435" t="s">
        <v>127</v>
      </c>
      <c r="E40" s="344" t="s">
        <v>119</v>
      </c>
      <c r="F40" s="343">
        <v>617.593138203916</v>
      </c>
      <c r="G40" s="343">
        <v>6.31294123182471</v>
      </c>
      <c r="H40" s="343" t="s">
        <v>85</v>
      </c>
      <c r="I40" s="462" t="s">
        <v>86</v>
      </c>
      <c r="J40" s="335" t="s">
        <v>87</v>
      </c>
      <c r="BC40" s="379"/>
    </row>
    <row r="41" ht="30" customHeight="1" spans="1:55">
      <c r="A41" s="395"/>
      <c r="B41" s="431"/>
      <c r="C41" s="439"/>
      <c r="D41" s="436"/>
      <c r="E41" s="344" t="s">
        <v>94</v>
      </c>
      <c r="F41" s="422">
        <v>609.034166786264</v>
      </c>
      <c r="G41" s="422">
        <v>6.48008930298162</v>
      </c>
      <c r="H41" s="344" t="s">
        <v>101</v>
      </c>
      <c r="I41" s="344" t="s">
        <v>120</v>
      </c>
      <c r="J41" s="335" t="s">
        <v>87</v>
      </c>
      <c r="BC41" s="379"/>
    </row>
    <row r="42" ht="30" customHeight="1" spans="1:55">
      <c r="A42" s="396"/>
      <c r="B42" s="431"/>
      <c r="C42" s="440"/>
      <c r="D42" s="437"/>
      <c r="E42" s="344" t="s">
        <v>108</v>
      </c>
      <c r="F42" s="426">
        <v>581.725964586596</v>
      </c>
      <c r="G42" s="426">
        <v>6.4652204587475</v>
      </c>
      <c r="H42" s="427"/>
      <c r="I42" s="427"/>
      <c r="J42" s="427"/>
      <c r="BC42" s="379"/>
    </row>
    <row r="43" ht="30" customHeight="1" spans="1:55">
      <c r="A43" s="393" t="s">
        <v>117</v>
      </c>
      <c r="B43" s="441" t="s">
        <v>105</v>
      </c>
      <c r="C43" s="435" t="s">
        <v>128</v>
      </c>
      <c r="D43" s="435" t="s">
        <v>128</v>
      </c>
      <c r="E43" s="344" t="s">
        <v>119</v>
      </c>
      <c r="F43" s="343">
        <v>580.92194889729</v>
      </c>
      <c r="G43" s="343"/>
      <c r="H43" s="343" t="s">
        <v>85</v>
      </c>
      <c r="I43" s="462" t="s">
        <v>120</v>
      </c>
      <c r="J43" s="462"/>
      <c r="BC43" s="379"/>
    </row>
    <row r="44" ht="30" customHeight="1" spans="1:55">
      <c r="A44" s="395"/>
      <c r="B44" s="441"/>
      <c r="C44" s="436"/>
      <c r="D44" s="436"/>
      <c r="E44" s="344" t="s">
        <v>94</v>
      </c>
      <c r="F44" s="422">
        <v>571.967060336189</v>
      </c>
      <c r="G44" s="422"/>
      <c r="H44" s="344" t="s">
        <v>101</v>
      </c>
      <c r="I44" s="344" t="s">
        <v>120</v>
      </c>
      <c r="J44" s="344"/>
      <c r="BC44" s="379"/>
    </row>
    <row r="45" ht="30" customHeight="1" spans="1:55">
      <c r="A45" s="396"/>
      <c r="B45" s="441"/>
      <c r="C45" s="437"/>
      <c r="D45" s="437"/>
      <c r="E45" s="344" t="s">
        <v>108</v>
      </c>
      <c r="F45" s="426">
        <v>546.382134459163</v>
      </c>
      <c r="G45" s="442"/>
      <c r="H45" s="427"/>
      <c r="I45" s="427"/>
      <c r="J45" s="427"/>
      <c r="BC45" s="379"/>
    </row>
    <row r="46" ht="30" customHeight="1" spans="1:55">
      <c r="A46" s="393" t="s">
        <v>117</v>
      </c>
      <c r="B46" s="431">
        <v>12</v>
      </c>
      <c r="C46" s="438" t="s">
        <v>129</v>
      </c>
      <c r="D46" s="435" t="s">
        <v>130</v>
      </c>
      <c r="E46" s="344" t="s">
        <v>119</v>
      </c>
      <c r="F46" s="343">
        <v>613.271557307525</v>
      </c>
      <c r="G46" s="343">
        <v>5.56902108853627</v>
      </c>
      <c r="H46" s="343" t="s">
        <v>85</v>
      </c>
      <c r="I46" s="462" t="s">
        <v>120</v>
      </c>
      <c r="J46" s="335" t="s">
        <v>87</v>
      </c>
      <c r="BC46" s="379"/>
    </row>
    <row r="47" ht="30" customHeight="1" spans="1:55">
      <c r="A47" s="395"/>
      <c r="B47" s="431"/>
      <c r="C47" s="439"/>
      <c r="D47" s="436"/>
      <c r="E47" s="344" t="s">
        <v>94</v>
      </c>
      <c r="F47" s="422">
        <v>610.098877585256</v>
      </c>
      <c r="G47" s="422">
        <v>6.66623731756142</v>
      </c>
      <c r="H47" s="344" t="s">
        <v>101</v>
      </c>
      <c r="I47" s="344" t="s">
        <v>120</v>
      </c>
      <c r="J47" s="335" t="s">
        <v>87</v>
      </c>
      <c r="BC47" s="379"/>
    </row>
    <row r="48" ht="30" customHeight="1" spans="1:55">
      <c r="A48" s="396"/>
      <c r="B48" s="431"/>
      <c r="C48" s="440"/>
      <c r="D48" s="437"/>
      <c r="E48" s="344" t="s">
        <v>108</v>
      </c>
      <c r="F48" s="426">
        <v>615.981215786205</v>
      </c>
      <c r="G48" s="426">
        <v>5.439505962428</v>
      </c>
      <c r="H48" s="427"/>
      <c r="I48" s="427"/>
      <c r="J48" s="427"/>
      <c r="BC48" s="379"/>
    </row>
    <row r="49" ht="30" customHeight="1" spans="1:55">
      <c r="A49" s="393" t="s">
        <v>117</v>
      </c>
      <c r="B49" s="344">
        <v>13</v>
      </c>
      <c r="C49" s="434" t="s">
        <v>131</v>
      </c>
      <c r="D49" s="430" t="s">
        <v>132</v>
      </c>
      <c r="E49" s="344" t="s">
        <v>119</v>
      </c>
      <c r="F49" s="343">
        <v>624.811704861688</v>
      </c>
      <c r="G49" s="343">
        <v>7.55555065442544</v>
      </c>
      <c r="H49" s="343" t="s">
        <v>85</v>
      </c>
      <c r="I49" s="462" t="s">
        <v>125</v>
      </c>
      <c r="J49" s="335" t="s">
        <v>87</v>
      </c>
      <c r="BC49" s="379"/>
    </row>
    <row r="50" ht="30" customHeight="1" spans="1:55">
      <c r="A50" s="395"/>
      <c r="B50" s="344"/>
      <c r="C50" s="319"/>
      <c r="D50" s="432"/>
      <c r="E50" s="344" t="s">
        <v>94</v>
      </c>
      <c r="F50" s="422">
        <v>610.681327562472</v>
      </c>
      <c r="G50" s="422">
        <v>6.76806957750793</v>
      </c>
      <c r="H50" s="344" t="s">
        <v>101</v>
      </c>
      <c r="I50" s="344" t="s">
        <v>120</v>
      </c>
      <c r="J50" s="335" t="s">
        <v>87</v>
      </c>
      <c r="BC50" s="379"/>
    </row>
    <row r="51" ht="30" customHeight="1" spans="1:55">
      <c r="A51" s="396"/>
      <c r="B51" s="344"/>
      <c r="C51" s="320"/>
      <c r="D51" s="433"/>
      <c r="E51" s="344" t="s">
        <v>108</v>
      </c>
      <c r="F51" s="426">
        <v>619.186519367921</v>
      </c>
      <c r="G51" s="426">
        <v>5.91064882040002</v>
      </c>
      <c r="H51" s="427"/>
      <c r="I51" s="427"/>
      <c r="J51" s="427"/>
      <c r="BC51" s="379"/>
    </row>
    <row r="52" ht="30" customHeight="1" spans="1:55">
      <c r="A52" s="393" t="s">
        <v>117</v>
      </c>
      <c r="B52" s="431">
        <v>14</v>
      </c>
      <c r="C52" s="443" t="s">
        <v>133</v>
      </c>
      <c r="D52" s="444" t="s">
        <v>134</v>
      </c>
      <c r="E52" s="344" t="s">
        <v>119</v>
      </c>
      <c r="F52" s="343">
        <v>611.573470834709</v>
      </c>
      <c r="G52" s="343">
        <v>5.27671122266565</v>
      </c>
      <c r="H52" s="343" t="s">
        <v>122</v>
      </c>
      <c r="I52" s="462" t="s">
        <v>120</v>
      </c>
      <c r="J52" s="335" t="s">
        <v>87</v>
      </c>
      <c r="BC52" s="379"/>
    </row>
    <row r="53" ht="30" customHeight="1" spans="1:55">
      <c r="A53" s="395"/>
      <c r="B53" s="431"/>
      <c r="C53" s="445"/>
      <c r="D53" s="436"/>
      <c r="E53" s="344" t="s">
        <v>94</v>
      </c>
      <c r="F53" s="422">
        <v>594.728820197374</v>
      </c>
      <c r="G53" s="422">
        <v>3.97902340985961</v>
      </c>
      <c r="H53" s="344" t="s">
        <v>101</v>
      </c>
      <c r="I53" s="344" t="s">
        <v>120</v>
      </c>
      <c r="J53" s="335" t="s">
        <v>87</v>
      </c>
      <c r="BC53" s="379"/>
    </row>
    <row r="54" ht="30" customHeight="1" spans="1:55">
      <c r="A54" s="396"/>
      <c r="B54" s="431"/>
      <c r="C54" s="446"/>
      <c r="D54" s="437"/>
      <c r="E54" s="344" t="s">
        <v>108</v>
      </c>
      <c r="F54" s="426">
        <v>617.188788961929</v>
      </c>
      <c r="G54" s="426">
        <v>5.52162772323032</v>
      </c>
      <c r="H54" s="427"/>
      <c r="I54" s="427"/>
      <c r="J54" s="427"/>
      <c r="BC54" s="379"/>
    </row>
    <row r="55" ht="30" customHeight="1" spans="1:55">
      <c r="A55" s="393" t="s">
        <v>117</v>
      </c>
      <c r="B55" s="441" t="s">
        <v>105</v>
      </c>
      <c r="C55" s="435" t="s">
        <v>128</v>
      </c>
      <c r="D55" s="435" t="s">
        <v>128</v>
      </c>
      <c r="E55" s="344" t="s">
        <v>119</v>
      </c>
      <c r="F55" s="343">
        <v>580.92194889729</v>
      </c>
      <c r="G55" s="343"/>
      <c r="H55" s="343" t="s">
        <v>85</v>
      </c>
      <c r="I55" s="462" t="s">
        <v>120</v>
      </c>
      <c r="J55" s="462"/>
      <c r="BC55" s="379"/>
    </row>
    <row r="56" ht="30" customHeight="1" spans="1:55">
      <c r="A56" s="395"/>
      <c r="B56" s="441"/>
      <c r="C56" s="436"/>
      <c r="D56" s="436"/>
      <c r="E56" s="344" t="s">
        <v>94</v>
      </c>
      <c r="F56" s="422">
        <v>571.967060336189</v>
      </c>
      <c r="G56" s="422"/>
      <c r="H56" s="344" t="s">
        <v>101</v>
      </c>
      <c r="I56" s="344" t="s">
        <v>120</v>
      </c>
      <c r="J56" s="344"/>
      <c r="BC56" s="379"/>
    </row>
    <row r="57" ht="30" customHeight="1" spans="1:55">
      <c r="A57" s="396"/>
      <c r="B57" s="441"/>
      <c r="C57" s="437"/>
      <c r="D57" s="437"/>
      <c r="E57" s="344" t="s">
        <v>108</v>
      </c>
      <c r="F57" s="426">
        <v>584.61211284773</v>
      </c>
      <c r="G57" s="426"/>
      <c r="H57" s="427"/>
      <c r="I57" s="427"/>
      <c r="J57" s="427"/>
      <c r="BC57" s="379"/>
    </row>
    <row r="58" customHeight="1" spans="1:55">
      <c r="A58" s="393" t="s">
        <v>117</v>
      </c>
      <c r="B58" s="344">
        <v>15</v>
      </c>
      <c r="C58" s="447" t="s">
        <v>135</v>
      </c>
      <c r="D58" s="448" t="s">
        <v>136</v>
      </c>
      <c r="E58" s="64" t="s">
        <v>137</v>
      </c>
      <c r="F58" s="68">
        <v>585.339915515367</v>
      </c>
      <c r="G58" s="407">
        <v>4.35210354363527</v>
      </c>
      <c r="H58" s="410" t="s">
        <v>138</v>
      </c>
      <c r="I58" s="463" t="s">
        <v>125</v>
      </c>
      <c r="J58" s="335" t="s">
        <v>87</v>
      </c>
      <c r="BC58" s="379"/>
    </row>
    <row r="59" customHeight="1" spans="1:55">
      <c r="A59" s="395"/>
      <c r="B59" s="344"/>
      <c r="C59" s="449"/>
      <c r="D59" s="450"/>
      <c r="E59" s="27" t="s">
        <v>119</v>
      </c>
      <c r="F59" s="68">
        <v>632.588634438624</v>
      </c>
      <c r="G59" s="407">
        <v>5.68213354988645</v>
      </c>
      <c r="H59" s="451" t="s">
        <v>138</v>
      </c>
      <c r="I59" s="326" t="s">
        <v>125</v>
      </c>
      <c r="J59" s="335" t="s">
        <v>87</v>
      </c>
      <c r="BC59" s="379"/>
    </row>
    <row r="60" customHeight="1" spans="1:55">
      <c r="A60" s="396"/>
      <c r="B60" s="344"/>
      <c r="C60" s="452"/>
      <c r="D60" s="453"/>
      <c r="E60" s="64" t="s">
        <v>139</v>
      </c>
      <c r="F60" s="68">
        <v>599.674569521573</v>
      </c>
      <c r="G60" s="407">
        <v>5.59509940510173</v>
      </c>
      <c r="H60" s="27"/>
      <c r="I60" s="463"/>
      <c r="J60" s="463"/>
      <c r="BC60" s="379"/>
    </row>
    <row r="61" customHeight="1" spans="1:55">
      <c r="A61" s="393" t="s">
        <v>117</v>
      </c>
      <c r="B61" s="454" t="s">
        <v>105</v>
      </c>
      <c r="C61" s="435" t="s">
        <v>128</v>
      </c>
      <c r="D61" s="435" t="s">
        <v>128</v>
      </c>
      <c r="E61" s="64" t="s">
        <v>137</v>
      </c>
      <c r="F61" s="68">
        <v>560.927758653763</v>
      </c>
      <c r="G61" s="407"/>
      <c r="H61" s="410" t="s">
        <v>138</v>
      </c>
      <c r="I61" s="463" t="s">
        <v>125</v>
      </c>
      <c r="J61" s="463"/>
      <c r="BC61" s="379"/>
    </row>
    <row r="62" customHeight="1" spans="1:55">
      <c r="A62" s="395"/>
      <c r="B62" s="454"/>
      <c r="C62" s="436"/>
      <c r="D62" s="436"/>
      <c r="E62" s="27" t="s">
        <v>119</v>
      </c>
      <c r="F62" s="68">
        <v>598.576706572654</v>
      </c>
      <c r="G62" s="407"/>
      <c r="H62" s="451" t="s">
        <v>138</v>
      </c>
      <c r="I62" s="326" t="s">
        <v>86</v>
      </c>
      <c r="J62" s="326"/>
      <c r="BC62" s="379"/>
    </row>
    <row r="63" customHeight="1" spans="1:55">
      <c r="A63" s="396"/>
      <c r="B63" s="454"/>
      <c r="C63" s="437"/>
      <c r="D63" s="437"/>
      <c r="E63" s="64" t="s">
        <v>139</v>
      </c>
      <c r="F63" s="68">
        <v>567.939966410175</v>
      </c>
      <c r="G63" s="407"/>
      <c r="H63" s="27"/>
      <c r="I63" s="463"/>
      <c r="J63" s="463"/>
      <c r="BC63" s="379"/>
    </row>
    <row r="64" customHeight="1" spans="3:55">
      <c r="C64" s="455"/>
      <c r="D64" s="456"/>
      <c r="E64" s="456"/>
      <c r="F64" s="372"/>
      <c r="G64" s="457"/>
      <c r="H64" s="458"/>
      <c r="I64" s="464"/>
      <c r="J64" s="464"/>
      <c r="BC64" s="379"/>
    </row>
    <row r="65" customHeight="1" spans="3:55">
      <c r="C65" s="455"/>
      <c r="D65" s="456"/>
      <c r="E65" s="456"/>
      <c r="F65" s="372"/>
      <c r="G65" s="457"/>
      <c r="H65" s="458"/>
      <c r="I65" s="464"/>
      <c r="J65" s="464"/>
      <c r="BB65" s="379"/>
      <c r="BC65" s="379"/>
    </row>
    <row r="66" customHeight="1" spans="3:55">
      <c r="C66" s="455"/>
      <c r="D66" s="456"/>
      <c r="E66" s="456"/>
      <c r="F66" s="372"/>
      <c r="G66" s="457"/>
      <c r="H66" s="185"/>
      <c r="I66" s="456"/>
      <c r="J66" s="456"/>
      <c r="BC66" s="379"/>
    </row>
    <row r="67" customHeight="1" spans="3:55">
      <c r="C67" s="455"/>
      <c r="D67" s="456"/>
      <c r="E67" s="456"/>
      <c r="F67" s="456"/>
      <c r="G67" s="456"/>
      <c r="H67" s="458"/>
      <c r="I67" s="456"/>
      <c r="J67" s="456"/>
      <c r="BC67" s="379"/>
    </row>
  </sheetData>
  <mergeCells count="90">
    <mergeCell ref="A1:J1"/>
    <mergeCell ref="F2:G2"/>
    <mergeCell ref="A2:A3"/>
    <mergeCell ref="A4:A6"/>
    <mergeCell ref="A7:A9"/>
    <mergeCell ref="A10:A12"/>
    <mergeCell ref="A13:A15"/>
    <mergeCell ref="A16:A18"/>
    <mergeCell ref="A19:A21"/>
    <mergeCell ref="A22:A24"/>
    <mergeCell ref="A25:A27"/>
    <mergeCell ref="A28:A30"/>
    <mergeCell ref="A31:A33"/>
    <mergeCell ref="A34:A36"/>
    <mergeCell ref="A37:A39"/>
    <mergeCell ref="A40:A42"/>
    <mergeCell ref="A43:A45"/>
    <mergeCell ref="A46:A48"/>
    <mergeCell ref="A49:A51"/>
    <mergeCell ref="A52:A54"/>
    <mergeCell ref="A55:A57"/>
    <mergeCell ref="A58:A60"/>
    <mergeCell ref="A61:A63"/>
    <mergeCell ref="B2:B3"/>
    <mergeCell ref="B4:B6"/>
    <mergeCell ref="B7:B9"/>
    <mergeCell ref="B10:B12"/>
    <mergeCell ref="B13:B15"/>
    <mergeCell ref="B16:B18"/>
    <mergeCell ref="B19:B21"/>
    <mergeCell ref="B22:B24"/>
    <mergeCell ref="B25:B27"/>
    <mergeCell ref="B28:B30"/>
    <mergeCell ref="B31:B33"/>
    <mergeCell ref="B34:B36"/>
    <mergeCell ref="B37:B39"/>
    <mergeCell ref="B40:B42"/>
    <mergeCell ref="B43:B45"/>
    <mergeCell ref="B46:B48"/>
    <mergeCell ref="B49:B51"/>
    <mergeCell ref="B52:B54"/>
    <mergeCell ref="B55:B57"/>
    <mergeCell ref="B58:B60"/>
    <mergeCell ref="B61:B63"/>
    <mergeCell ref="C2:C3"/>
    <mergeCell ref="C4:C6"/>
    <mergeCell ref="C7:C9"/>
    <mergeCell ref="C10:C12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C40:C42"/>
    <mergeCell ref="C43:C45"/>
    <mergeCell ref="C46:C48"/>
    <mergeCell ref="C49:C51"/>
    <mergeCell ref="C52:C54"/>
    <mergeCell ref="C55:C57"/>
    <mergeCell ref="C58:C60"/>
    <mergeCell ref="C61:C63"/>
    <mergeCell ref="D2:D3"/>
    <mergeCell ref="D4:D6"/>
    <mergeCell ref="D7:D9"/>
    <mergeCell ref="D10:D12"/>
    <mergeCell ref="D13:D15"/>
    <mergeCell ref="D16:D18"/>
    <mergeCell ref="D19:D21"/>
    <mergeCell ref="D22:D24"/>
    <mergeCell ref="D25:D27"/>
    <mergeCell ref="D28:D30"/>
    <mergeCell ref="D31:D33"/>
    <mergeCell ref="D34:D36"/>
    <mergeCell ref="D37:D39"/>
    <mergeCell ref="D40:D42"/>
    <mergeCell ref="D43:D45"/>
    <mergeCell ref="D46:D48"/>
    <mergeCell ref="D49:D51"/>
    <mergeCell ref="D52:D54"/>
    <mergeCell ref="D55:D57"/>
    <mergeCell ref="D58:D60"/>
    <mergeCell ref="D61:D63"/>
    <mergeCell ref="E2:E3"/>
    <mergeCell ref="H2:H3"/>
    <mergeCell ref="I2:I3"/>
    <mergeCell ref="J2:J3"/>
  </mergeCells>
  <pageMargins left="0.751388888888889" right="0.751388888888889" top="1" bottom="1" header="0.5" footer="0.5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B73"/>
  <sheetViews>
    <sheetView workbookViewId="0">
      <pane xSplit="4" ySplit="3" topLeftCell="E56" activePane="bottomRight" state="frozen"/>
      <selection/>
      <selection pane="topRight"/>
      <selection pane="bottomLeft"/>
      <selection pane="bottomRight" activeCell="M65" sqref="M65"/>
    </sheetView>
  </sheetViews>
  <sheetFormatPr defaultColWidth="8.88888888888889" defaultRowHeight="13.8"/>
  <cols>
    <col min="2" max="2" width="5" customWidth="1"/>
    <col min="3" max="3" width="8.88888888888889" customWidth="1"/>
    <col min="4" max="4" width="8.33333333333333" customWidth="1"/>
    <col min="5" max="5" width="8.11111111111111" customWidth="1"/>
    <col min="6" max="7" width="8.88888888888889" customWidth="1"/>
    <col min="8" max="8" width="8.77777777777778" customWidth="1"/>
    <col min="9" max="9" width="11.2222222222222" customWidth="1"/>
    <col min="10" max="10" width="12.1111111111111" customWidth="1"/>
  </cols>
  <sheetData>
    <row r="1" ht="34" customHeight="1" spans="1:10">
      <c r="A1" s="308" t="s">
        <v>140</v>
      </c>
      <c r="B1" s="309"/>
      <c r="C1" s="309"/>
      <c r="D1" s="309"/>
      <c r="E1" s="309"/>
      <c r="F1" s="309"/>
      <c r="G1" s="309"/>
      <c r="H1" s="309"/>
      <c r="I1" s="309"/>
      <c r="J1" s="309"/>
    </row>
    <row r="2" s="304" customFormat="1" spans="1:11">
      <c r="A2" s="310" t="s">
        <v>141</v>
      </c>
      <c r="B2" s="311" t="s">
        <v>142</v>
      </c>
      <c r="C2" s="106" t="s">
        <v>143</v>
      </c>
      <c r="D2" s="106" t="s">
        <v>144</v>
      </c>
      <c r="E2" s="106" t="s">
        <v>145</v>
      </c>
      <c r="F2" s="312" t="s">
        <v>146</v>
      </c>
      <c r="G2" s="313"/>
      <c r="H2" s="106" t="s">
        <v>147</v>
      </c>
      <c r="I2" s="341" t="s">
        <v>77</v>
      </c>
      <c r="J2" s="357" t="s">
        <v>78</v>
      </c>
      <c r="K2" s="358"/>
    </row>
    <row r="3" s="304" customFormat="1" ht="25.2" spans="1:11">
      <c r="A3" s="314"/>
      <c r="B3" s="311"/>
      <c r="C3" s="106"/>
      <c r="D3" s="106"/>
      <c r="E3" s="106"/>
      <c r="F3" s="112" t="s">
        <v>148</v>
      </c>
      <c r="G3" s="315" t="s">
        <v>80</v>
      </c>
      <c r="H3" s="106"/>
      <c r="I3" s="106"/>
      <c r="J3" s="359"/>
      <c r="K3" s="358"/>
    </row>
    <row r="4" s="304" customFormat="1" ht="28" customHeight="1" spans="1:11">
      <c r="A4" s="316" t="s">
        <v>149</v>
      </c>
      <c r="B4" s="317">
        <v>16</v>
      </c>
      <c r="C4" s="318" t="s">
        <v>150</v>
      </c>
      <c r="D4" s="63" t="s">
        <v>151</v>
      </c>
      <c r="E4" s="63" t="s">
        <v>119</v>
      </c>
      <c r="F4" s="34">
        <v>576.85</v>
      </c>
      <c r="G4" s="34">
        <v>3.55</v>
      </c>
      <c r="H4" s="63" t="s">
        <v>101</v>
      </c>
      <c r="I4" s="360" t="s">
        <v>86</v>
      </c>
      <c r="J4" s="335" t="s">
        <v>87</v>
      </c>
      <c r="K4" s="361"/>
    </row>
    <row r="5" s="304" customFormat="1" ht="28" customHeight="1" spans="1:11">
      <c r="A5" s="319"/>
      <c r="B5" s="317"/>
      <c r="C5" s="101"/>
      <c r="D5" s="63"/>
      <c r="E5" s="63" t="s">
        <v>94</v>
      </c>
      <c r="F5" s="34">
        <v>535.885907295918</v>
      </c>
      <c r="G5" s="34">
        <v>6.17489049293039</v>
      </c>
      <c r="H5" s="63" t="s">
        <v>101</v>
      </c>
      <c r="I5" s="63" t="s">
        <v>86</v>
      </c>
      <c r="J5" s="335" t="s">
        <v>87</v>
      </c>
      <c r="K5" s="361"/>
    </row>
    <row r="6" s="304" customFormat="1" ht="28" customHeight="1" spans="1:11">
      <c r="A6" s="320"/>
      <c r="B6" s="317"/>
      <c r="C6" s="321"/>
      <c r="D6" s="63"/>
      <c r="E6" s="63" t="s">
        <v>108</v>
      </c>
      <c r="F6" s="78">
        <v>542.50543385989</v>
      </c>
      <c r="G6" s="78">
        <v>4.68429729268666</v>
      </c>
      <c r="H6" s="63"/>
      <c r="I6" s="63"/>
      <c r="J6" s="63"/>
      <c r="K6" s="361"/>
    </row>
    <row r="7" s="304" customFormat="1" ht="28" customHeight="1" spans="1:11">
      <c r="A7" s="316" t="s">
        <v>149</v>
      </c>
      <c r="B7" s="317">
        <v>17</v>
      </c>
      <c r="C7" s="318" t="s">
        <v>152</v>
      </c>
      <c r="D7" s="63" t="s">
        <v>153</v>
      </c>
      <c r="E7" s="63" t="s">
        <v>119</v>
      </c>
      <c r="F7" s="34">
        <v>593.03</v>
      </c>
      <c r="G7" s="34">
        <v>6.46</v>
      </c>
      <c r="H7" s="63" t="s">
        <v>101</v>
      </c>
      <c r="I7" s="360" t="s">
        <v>86</v>
      </c>
      <c r="J7" s="335" t="s">
        <v>87</v>
      </c>
      <c r="K7" s="361"/>
    </row>
    <row r="8" s="304" customFormat="1" ht="28" customHeight="1" spans="1:11">
      <c r="A8" s="319"/>
      <c r="B8" s="317"/>
      <c r="C8" s="101"/>
      <c r="D8" s="63"/>
      <c r="E8" s="63" t="s">
        <v>94</v>
      </c>
      <c r="F8" s="322">
        <v>525.715436325636</v>
      </c>
      <c r="G8" s="322">
        <v>4.15981857775312</v>
      </c>
      <c r="H8" s="63" t="s">
        <v>89</v>
      </c>
      <c r="I8" s="360" t="s">
        <v>86</v>
      </c>
      <c r="J8" s="335" t="s">
        <v>87</v>
      </c>
      <c r="K8" s="361"/>
    </row>
    <row r="9" s="304" customFormat="1" ht="28" customHeight="1" spans="1:11">
      <c r="A9" s="320"/>
      <c r="B9" s="317"/>
      <c r="C9" s="321"/>
      <c r="D9" s="63"/>
      <c r="E9" s="63" t="s">
        <v>108</v>
      </c>
      <c r="F9" s="78">
        <v>545.336594182747</v>
      </c>
      <c r="G9" s="78">
        <v>5.23061076794995</v>
      </c>
      <c r="H9" s="63"/>
      <c r="I9" s="63"/>
      <c r="J9" s="63"/>
      <c r="K9" s="361"/>
    </row>
    <row r="10" s="304" customFormat="1" ht="28" customHeight="1" spans="1:11">
      <c r="A10" s="316" t="s">
        <v>149</v>
      </c>
      <c r="B10" s="317">
        <v>18</v>
      </c>
      <c r="C10" s="318" t="s">
        <v>154</v>
      </c>
      <c r="D10" s="63" t="s">
        <v>155</v>
      </c>
      <c r="E10" s="63" t="s">
        <v>119</v>
      </c>
      <c r="F10" s="34">
        <v>578.75</v>
      </c>
      <c r="G10" s="34">
        <v>3.89</v>
      </c>
      <c r="H10" s="63" t="s">
        <v>101</v>
      </c>
      <c r="I10" s="360" t="s">
        <v>86</v>
      </c>
      <c r="J10" s="335" t="s">
        <v>87</v>
      </c>
      <c r="K10" s="361"/>
    </row>
    <row r="11" s="304" customFormat="1" ht="28" customHeight="1" spans="1:11">
      <c r="A11" s="319"/>
      <c r="B11" s="317"/>
      <c r="C11" s="101"/>
      <c r="D11" s="63"/>
      <c r="E11" s="63" t="s">
        <v>94</v>
      </c>
      <c r="F11" s="34">
        <v>527.11</v>
      </c>
      <c r="G11" s="34">
        <v>4.44</v>
      </c>
      <c r="H11" s="63" t="s">
        <v>89</v>
      </c>
      <c r="I11" s="63" t="s">
        <v>86</v>
      </c>
      <c r="J11" s="335" t="s">
        <v>87</v>
      </c>
      <c r="K11" s="361"/>
    </row>
    <row r="12" s="304" customFormat="1" ht="28" customHeight="1" spans="1:11">
      <c r="A12" s="320"/>
      <c r="B12" s="317"/>
      <c r="C12" s="321"/>
      <c r="D12" s="63"/>
      <c r="E12" s="63" t="s">
        <v>108</v>
      </c>
      <c r="F12" s="78">
        <v>540.637095630063</v>
      </c>
      <c r="G12" s="78">
        <v>4.32377431450564</v>
      </c>
      <c r="H12" s="106"/>
      <c r="I12" s="63"/>
      <c r="J12" s="106"/>
      <c r="K12" s="361"/>
    </row>
    <row r="13" s="304" customFormat="1" ht="28" customHeight="1" spans="1:11">
      <c r="A13" s="316" t="s">
        <v>149</v>
      </c>
      <c r="B13" s="317" t="s">
        <v>156</v>
      </c>
      <c r="C13" s="47" t="s">
        <v>157</v>
      </c>
      <c r="D13" s="47" t="s">
        <v>157</v>
      </c>
      <c r="E13" s="63" t="s">
        <v>119</v>
      </c>
      <c r="F13" s="34">
        <v>557.06</v>
      </c>
      <c r="G13" s="34"/>
      <c r="H13" s="63" t="s">
        <v>101</v>
      </c>
      <c r="I13" s="63" t="s">
        <v>86</v>
      </c>
      <c r="J13" s="63"/>
      <c r="K13" s="361"/>
    </row>
    <row r="14" s="304" customFormat="1" ht="28" customHeight="1" spans="1:11">
      <c r="A14" s="319"/>
      <c r="B14" s="317"/>
      <c r="C14" s="101"/>
      <c r="D14" s="101"/>
      <c r="E14" s="63" t="s">
        <v>94</v>
      </c>
      <c r="F14" s="34">
        <v>504.72</v>
      </c>
      <c r="G14" s="34"/>
      <c r="H14" s="63" t="s">
        <v>101</v>
      </c>
      <c r="I14" s="63" t="s">
        <v>86</v>
      </c>
      <c r="J14" s="63"/>
      <c r="K14" s="361"/>
    </row>
    <row r="15" s="304" customFormat="1" ht="28" customHeight="1" spans="1:11">
      <c r="A15" s="320"/>
      <c r="B15" s="46"/>
      <c r="C15" s="321"/>
      <c r="D15" s="321"/>
      <c r="E15" s="63" t="s">
        <v>108</v>
      </c>
      <c r="F15" s="78">
        <v>518.230228849091</v>
      </c>
      <c r="G15" s="78"/>
      <c r="H15" s="106"/>
      <c r="I15" s="63"/>
      <c r="J15" s="106"/>
      <c r="K15" s="361"/>
    </row>
    <row r="16" s="304" customFormat="1" ht="28" customHeight="1" spans="1:11">
      <c r="A16" s="316" t="s">
        <v>158</v>
      </c>
      <c r="B16" s="323">
        <v>19</v>
      </c>
      <c r="C16" s="324" t="s">
        <v>159</v>
      </c>
      <c r="D16" s="325" t="s">
        <v>160</v>
      </c>
      <c r="E16" s="326" t="s">
        <v>161</v>
      </c>
      <c r="F16" s="65">
        <v>590.4</v>
      </c>
      <c r="G16" s="65">
        <v>1.57032456780455</v>
      </c>
      <c r="H16" s="327" t="s">
        <v>162</v>
      </c>
      <c r="I16" s="362" t="s">
        <v>86</v>
      </c>
      <c r="J16" s="335" t="s">
        <v>87</v>
      </c>
      <c r="K16" s="363"/>
    </row>
    <row r="17" s="304" customFormat="1" ht="28" customHeight="1" spans="1:11">
      <c r="A17" s="319"/>
      <c r="B17" s="328"/>
      <c r="C17" s="329"/>
      <c r="D17" s="329"/>
      <c r="E17" s="326" t="s">
        <v>163</v>
      </c>
      <c r="F17" s="65">
        <v>554.82</v>
      </c>
      <c r="G17" s="65">
        <v>6.27</v>
      </c>
      <c r="H17" s="327" t="s">
        <v>164</v>
      </c>
      <c r="I17" s="362" t="s">
        <v>86</v>
      </c>
      <c r="J17" s="335" t="s">
        <v>87</v>
      </c>
      <c r="K17" s="363"/>
    </row>
    <row r="18" s="304" customFormat="1" ht="28" customHeight="1" spans="1:11">
      <c r="A18" s="320"/>
      <c r="B18" s="328"/>
      <c r="C18" s="329"/>
      <c r="D18" s="327"/>
      <c r="E18" s="63" t="s">
        <v>108</v>
      </c>
      <c r="F18" s="65">
        <v>539.16</v>
      </c>
      <c r="G18" s="65">
        <v>5.49</v>
      </c>
      <c r="H18" s="330"/>
      <c r="I18" s="326"/>
      <c r="J18" s="330"/>
      <c r="K18" s="363"/>
    </row>
    <row r="19" s="304" customFormat="1" ht="28" customHeight="1" spans="1:11">
      <c r="A19" s="316" t="s">
        <v>158</v>
      </c>
      <c r="B19" s="331">
        <v>20</v>
      </c>
      <c r="C19" s="332" t="s">
        <v>165</v>
      </c>
      <c r="D19" s="47" t="s">
        <v>166</v>
      </c>
      <c r="E19" s="326" t="s">
        <v>161</v>
      </c>
      <c r="F19" s="65">
        <v>591.125304731452</v>
      </c>
      <c r="G19" s="65">
        <v>1.690229611466</v>
      </c>
      <c r="H19" s="327" t="s">
        <v>164</v>
      </c>
      <c r="I19" s="362" t="s">
        <v>86</v>
      </c>
      <c r="J19" s="335" t="s">
        <v>87</v>
      </c>
      <c r="K19" s="363"/>
    </row>
    <row r="20" s="304" customFormat="1" ht="28" customHeight="1" spans="1:11">
      <c r="A20" s="319"/>
      <c r="B20" s="331"/>
      <c r="C20" s="333"/>
      <c r="D20" s="101"/>
      <c r="E20" s="326" t="s">
        <v>163</v>
      </c>
      <c r="F20" s="65">
        <v>546.95</v>
      </c>
      <c r="G20" s="65">
        <v>4.76</v>
      </c>
      <c r="H20" s="327" t="s">
        <v>164</v>
      </c>
      <c r="I20" s="362" t="s">
        <v>86</v>
      </c>
      <c r="J20" s="335" t="s">
        <v>87</v>
      </c>
      <c r="K20" s="363"/>
    </row>
    <row r="21" s="304" customFormat="1" ht="28" customHeight="1" spans="1:11">
      <c r="A21" s="320"/>
      <c r="B21" s="331"/>
      <c r="C21" s="334"/>
      <c r="D21" s="321"/>
      <c r="E21" s="63" t="s">
        <v>108</v>
      </c>
      <c r="F21" s="65">
        <v>540.29</v>
      </c>
      <c r="G21" s="65">
        <v>5.71</v>
      </c>
      <c r="H21" s="326"/>
      <c r="I21" s="326"/>
      <c r="J21" s="326"/>
      <c r="K21" s="363"/>
    </row>
    <row r="22" s="304" customFormat="1" ht="28" customHeight="1" spans="1:11">
      <c r="A22" s="316" t="s">
        <v>158</v>
      </c>
      <c r="B22" s="331">
        <v>21</v>
      </c>
      <c r="C22" s="332" t="s">
        <v>167</v>
      </c>
      <c r="D22" s="47" t="s">
        <v>168</v>
      </c>
      <c r="E22" s="326" t="s">
        <v>161</v>
      </c>
      <c r="F22" s="65">
        <v>604.6812784429</v>
      </c>
      <c r="G22" s="65">
        <v>4.02223953946335</v>
      </c>
      <c r="H22" s="327" t="s">
        <v>169</v>
      </c>
      <c r="I22" s="362" t="s">
        <v>86</v>
      </c>
      <c r="J22" s="335" t="s">
        <v>87</v>
      </c>
      <c r="K22" s="363"/>
    </row>
    <row r="23" s="304" customFormat="1" ht="28" customHeight="1" spans="1:11">
      <c r="A23" s="319"/>
      <c r="B23" s="331"/>
      <c r="C23" s="333"/>
      <c r="D23" s="101"/>
      <c r="E23" s="326" t="s">
        <v>163</v>
      </c>
      <c r="F23" s="65">
        <v>551.3</v>
      </c>
      <c r="G23" s="65">
        <v>5.59</v>
      </c>
      <c r="H23" s="327" t="s">
        <v>169</v>
      </c>
      <c r="I23" s="362" t="s">
        <v>86</v>
      </c>
      <c r="J23" s="335" t="s">
        <v>87</v>
      </c>
      <c r="K23" s="363"/>
    </row>
    <row r="24" s="304" customFormat="1" ht="28" customHeight="1" spans="1:11">
      <c r="A24" s="320"/>
      <c r="B24" s="331"/>
      <c r="C24" s="334"/>
      <c r="D24" s="321"/>
      <c r="E24" s="63" t="s">
        <v>108</v>
      </c>
      <c r="F24" s="65">
        <v>542.58</v>
      </c>
      <c r="G24" s="65">
        <v>6.16</v>
      </c>
      <c r="H24" s="326"/>
      <c r="I24" s="326"/>
      <c r="J24" s="326"/>
      <c r="K24" s="363"/>
    </row>
    <row r="25" s="304" customFormat="1" ht="28" customHeight="1" spans="1:11">
      <c r="A25" s="316" t="s">
        <v>158</v>
      </c>
      <c r="B25" s="331" t="s">
        <v>170</v>
      </c>
      <c r="C25" s="47" t="s">
        <v>157</v>
      </c>
      <c r="D25" s="47" t="s">
        <v>157</v>
      </c>
      <c r="E25" s="45" t="s">
        <v>171</v>
      </c>
      <c r="F25" s="54">
        <v>581.3</v>
      </c>
      <c r="G25" s="54"/>
      <c r="H25" s="45" t="s">
        <v>172</v>
      </c>
      <c r="I25" s="364" t="s">
        <v>86</v>
      </c>
      <c r="J25" s="364"/>
      <c r="K25" s="363"/>
    </row>
    <row r="26" s="304" customFormat="1" ht="28" customHeight="1" spans="1:11">
      <c r="A26" s="319"/>
      <c r="B26" s="331"/>
      <c r="C26" s="101"/>
      <c r="D26" s="101"/>
      <c r="E26" s="326" t="s">
        <v>163</v>
      </c>
      <c r="F26" s="54">
        <v>522.1</v>
      </c>
      <c r="G26" s="54"/>
      <c r="H26" s="45" t="s">
        <v>172</v>
      </c>
      <c r="I26" s="364" t="s">
        <v>86</v>
      </c>
      <c r="J26" s="364"/>
      <c r="K26" s="363"/>
    </row>
    <row r="27" s="304" customFormat="1" ht="28" customHeight="1" spans="1:11">
      <c r="A27" s="320"/>
      <c r="B27" s="331"/>
      <c r="C27" s="321"/>
      <c r="D27" s="321"/>
      <c r="E27" s="63" t="s">
        <v>108</v>
      </c>
      <c r="F27" s="65">
        <v>511.12</v>
      </c>
      <c r="G27" s="65"/>
      <c r="H27" s="335"/>
      <c r="I27" s="326"/>
      <c r="J27" s="326"/>
      <c r="K27" s="363"/>
    </row>
    <row r="28" s="305" customFormat="1" ht="28" customHeight="1" spans="1:21">
      <c r="A28" s="336" t="s">
        <v>173</v>
      </c>
      <c r="B28" s="46">
        <v>22</v>
      </c>
      <c r="C28" s="318" t="s">
        <v>174</v>
      </c>
      <c r="D28" s="47" t="s">
        <v>175</v>
      </c>
      <c r="E28" s="45" t="s">
        <v>171</v>
      </c>
      <c r="F28" s="34">
        <v>597.49</v>
      </c>
      <c r="G28" s="34">
        <v>3.62</v>
      </c>
      <c r="H28" s="147" t="s">
        <v>176</v>
      </c>
      <c r="I28" s="63" t="s">
        <v>125</v>
      </c>
      <c r="J28" s="335" t="s">
        <v>87</v>
      </c>
      <c r="K28" s="365"/>
      <c r="L28" s="366"/>
      <c r="M28" s="366"/>
      <c r="N28" s="366"/>
      <c r="O28" s="366"/>
      <c r="P28" s="366"/>
      <c r="Q28" s="366"/>
      <c r="R28" s="366"/>
      <c r="S28" s="366"/>
      <c r="T28" s="366"/>
      <c r="U28" s="366"/>
    </row>
    <row r="29" s="306" customFormat="1" ht="28" customHeight="1" spans="1:132">
      <c r="A29" s="337"/>
      <c r="B29" s="338"/>
      <c r="C29" s="101"/>
      <c r="D29" s="101"/>
      <c r="E29" s="326" t="s">
        <v>163</v>
      </c>
      <c r="F29" s="34">
        <v>591.62</v>
      </c>
      <c r="G29" s="34">
        <v>4.61</v>
      </c>
      <c r="H29" s="147" t="s">
        <v>138</v>
      </c>
      <c r="I29" s="63" t="s">
        <v>120</v>
      </c>
      <c r="J29" s="335" t="s">
        <v>87</v>
      </c>
      <c r="K29" s="365"/>
      <c r="L29" s="366"/>
      <c r="M29" s="366"/>
      <c r="N29" s="366"/>
      <c r="O29" s="366"/>
      <c r="P29" s="366"/>
      <c r="Q29" s="366"/>
      <c r="R29" s="366"/>
      <c r="S29" s="366"/>
      <c r="T29" s="366"/>
      <c r="U29" s="366"/>
      <c r="V29" s="305"/>
      <c r="W29" s="305"/>
      <c r="X29" s="305"/>
      <c r="Y29" s="305"/>
      <c r="Z29" s="305"/>
      <c r="AA29" s="305"/>
      <c r="AB29" s="305"/>
      <c r="AC29" s="305"/>
      <c r="AD29" s="305"/>
      <c r="AE29" s="305"/>
      <c r="AF29" s="305"/>
      <c r="AG29" s="305"/>
      <c r="AH29" s="305"/>
      <c r="AI29" s="305"/>
      <c r="AJ29" s="305"/>
      <c r="AK29" s="305"/>
      <c r="AL29" s="305"/>
      <c r="AM29" s="305"/>
      <c r="AN29" s="305"/>
      <c r="AO29" s="305"/>
      <c r="AP29" s="305"/>
      <c r="AQ29" s="305"/>
      <c r="AR29" s="305"/>
      <c r="AS29" s="305"/>
      <c r="AT29" s="305"/>
      <c r="AU29" s="305"/>
      <c r="AV29" s="305"/>
      <c r="AW29" s="305"/>
      <c r="AX29" s="305"/>
      <c r="AY29" s="305"/>
      <c r="AZ29" s="305"/>
      <c r="BA29" s="305"/>
      <c r="BB29" s="305"/>
      <c r="BC29" s="305"/>
      <c r="BD29" s="305"/>
      <c r="BE29" s="305"/>
      <c r="BF29" s="305"/>
      <c r="BG29" s="305"/>
      <c r="BH29" s="305"/>
      <c r="BI29" s="305"/>
      <c r="BJ29" s="305"/>
      <c r="BK29" s="305"/>
      <c r="BL29" s="305"/>
      <c r="BM29" s="305"/>
      <c r="BN29" s="305"/>
      <c r="BO29" s="305"/>
      <c r="BP29" s="305"/>
      <c r="BQ29" s="305"/>
      <c r="BR29" s="305"/>
      <c r="BS29" s="305"/>
      <c r="BT29" s="305"/>
      <c r="BU29" s="305"/>
      <c r="BV29" s="305"/>
      <c r="BW29" s="305"/>
      <c r="BX29" s="305"/>
      <c r="BY29" s="305"/>
      <c r="BZ29" s="305"/>
      <c r="CA29" s="305"/>
      <c r="CB29" s="305"/>
      <c r="CC29" s="305"/>
      <c r="CD29" s="305"/>
      <c r="CE29" s="305"/>
      <c r="CF29" s="305"/>
      <c r="CG29" s="305"/>
      <c r="CH29" s="305"/>
      <c r="CI29" s="305"/>
      <c r="CJ29" s="305"/>
      <c r="CK29" s="305"/>
      <c r="CL29" s="305"/>
      <c r="CM29" s="305"/>
      <c r="CN29" s="305"/>
      <c r="CO29" s="305"/>
      <c r="CP29" s="305"/>
      <c r="CQ29" s="305"/>
      <c r="CR29" s="305"/>
      <c r="CS29" s="305"/>
      <c r="CT29" s="305"/>
      <c r="CU29" s="305"/>
      <c r="CV29" s="305"/>
      <c r="CW29" s="307"/>
      <c r="CX29" s="307"/>
      <c r="CY29" s="307"/>
      <c r="CZ29" s="307"/>
      <c r="DA29" s="307"/>
      <c r="DB29" s="307"/>
      <c r="DC29" s="307"/>
      <c r="DD29" s="307"/>
      <c r="DE29" s="307"/>
      <c r="DF29" s="307"/>
      <c r="DG29" s="307"/>
      <c r="DH29" s="307"/>
      <c r="DI29" s="307"/>
      <c r="DJ29" s="307"/>
      <c r="DK29" s="307"/>
      <c r="DL29" s="307"/>
      <c r="DM29" s="307"/>
      <c r="DN29" s="307"/>
      <c r="DO29" s="307"/>
      <c r="DP29" s="307"/>
      <c r="DQ29" s="307"/>
      <c r="DR29" s="307"/>
      <c r="DS29" s="307"/>
      <c r="DT29" s="307"/>
      <c r="DU29" s="307"/>
      <c r="DV29" s="307"/>
      <c r="DW29" s="307"/>
      <c r="DX29" s="307"/>
      <c r="DY29" s="307"/>
      <c r="DZ29" s="307"/>
      <c r="EA29" s="307"/>
      <c r="EB29" s="307"/>
    </row>
    <row r="30" s="307" customFormat="1" ht="28" customHeight="1" spans="1:21">
      <c r="A30" s="339"/>
      <c r="B30" s="340"/>
      <c r="C30" s="321"/>
      <c r="D30" s="321"/>
      <c r="E30" s="63" t="s">
        <v>108</v>
      </c>
      <c r="F30" s="34">
        <v>599.345616909125</v>
      </c>
      <c r="G30" s="34">
        <v>4.77099113866931</v>
      </c>
      <c r="H30" s="341"/>
      <c r="I30" s="63"/>
      <c r="J30" s="106"/>
      <c r="K30" s="367"/>
      <c r="L30" s="368"/>
      <c r="M30" s="368"/>
      <c r="N30" s="368"/>
      <c r="O30" s="368"/>
      <c r="P30" s="368"/>
      <c r="Q30" s="368"/>
      <c r="R30" s="368"/>
      <c r="S30" s="368"/>
      <c r="T30" s="368"/>
      <c r="U30" s="368"/>
    </row>
    <row r="31" s="305" customFormat="1" ht="28" customHeight="1" spans="1:21">
      <c r="A31" s="336" t="s">
        <v>173</v>
      </c>
      <c r="B31" s="46">
        <v>23</v>
      </c>
      <c r="C31" s="318" t="s">
        <v>177</v>
      </c>
      <c r="D31" s="47" t="s">
        <v>178</v>
      </c>
      <c r="E31" s="45" t="s">
        <v>171</v>
      </c>
      <c r="F31" s="34">
        <v>607.4</v>
      </c>
      <c r="G31" s="34">
        <v>5.33</v>
      </c>
      <c r="H31" s="147" t="s">
        <v>179</v>
      </c>
      <c r="I31" s="63" t="s">
        <v>120</v>
      </c>
      <c r="J31" s="335" t="s">
        <v>87</v>
      </c>
      <c r="K31" s="365"/>
      <c r="L31" s="366"/>
      <c r="M31" s="366"/>
      <c r="N31" s="366"/>
      <c r="O31" s="366"/>
      <c r="P31" s="366"/>
      <c r="Q31" s="366"/>
      <c r="R31" s="366"/>
      <c r="S31" s="366"/>
      <c r="T31" s="366"/>
      <c r="U31" s="366"/>
    </row>
    <row r="32" s="306" customFormat="1" ht="28" customHeight="1" spans="1:132">
      <c r="A32" s="337"/>
      <c r="B32" s="338"/>
      <c r="C32" s="101"/>
      <c r="D32" s="101"/>
      <c r="E32" s="326" t="s">
        <v>163</v>
      </c>
      <c r="F32" s="34">
        <v>600.17</v>
      </c>
      <c r="G32" s="34">
        <v>6.07</v>
      </c>
      <c r="H32" s="147" t="s">
        <v>176</v>
      </c>
      <c r="I32" s="63" t="s">
        <v>120</v>
      </c>
      <c r="J32" s="335" t="s">
        <v>87</v>
      </c>
      <c r="K32" s="365"/>
      <c r="L32" s="366"/>
      <c r="M32" s="366"/>
      <c r="N32" s="366"/>
      <c r="O32" s="366"/>
      <c r="P32" s="366"/>
      <c r="Q32" s="366"/>
      <c r="R32" s="366"/>
      <c r="S32" s="366"/>
      <c r="T32" s="366"/>
      <c r="U32" s="366"/>
      <c r="V32" s="305"/>
      <c r="W32" s="305"/>
      <c r="X32" s="305"/>
      <c r="Y32" s="305"/>
      <c r="Z32" s="305"/>
      <c r="AA32" s="305"/>
      <c r="AB32" s="305"/>
      <c r="AC32" s="305"/>
      <c r="AD32" s="305"/>
      <c r="AE32" s="305"/>
      <c r="AF32" s="305"/>
      <c r="AG32" s="305"/>
      <c r="AH32" s="305"/>
      <c r="AI32" s="305"/>
      <c r="AJ32" s="305"/>
      <c r="AK32" s="305"/>
      <c r="AL32" s="305"/>
      <c r="AM32" s="305"/>
      <c r="AN32" s="305"/>
      <c r="AO32" s="305"/>
      <c r="AP32" s="305"/>
      <c r="AQ32" s="305"/>
      <c r="AR32" s="305"/>
      <c r="AS32" s="305"/>
      <c r="AT32" s="305"/>
      <c r="AU32" s="305"/>
      <c r="AV32" s="305"/>
      <c r="AW32" s="305"/>
      <c r="AX32" s="305"/>
      <c r="AY32" s="305"/>
      <c r="AZ32" s="305"/>
      <c r="BA32" s="305"/>
      <c r="BB32" s="305"/>
      <c r="BC32" s="305"/>
      <c r="BD32" s="305"/>
      <c r="BE32" s="305"/>
      <c r="BF32" s="305"/>
      <c r="BG32" s="305"/>
      <c r="BH32" s="305"/>
      <c r="BI32" s="305"/>
      <c r="BJ32" s="305"/>
      <c r="BK32" s="305"/>
      <c r="BL32" s="305"/>
      <c r="BM32" s="305"/>
      <c r="BN32" s="305"/>
      <c r="BO32" s="305"/>
      <c r="BP32" s="305"/>
      <c r="BQ32" s="305"/>
      <c r="BR32" s="305"/>
      <c r="BS32" s="305"/>
      <c r="BT32" s="305"/>
      <c r="BU32" s="305"/>
      <c r="BV32" s="305"/>
      <c r="BW32" s="305"/>
      <c r="BX32" s="305"/>
      <c r="BY32" s="305"/>
      <c r="BZ32" s="305"/>
      <c r="CA32" s="305"/>
      <c r="CB32" s="305"/>
      <c r="CC32" s="305"/>
      <c r="CD32" s="305"/>
      <c r="CE32" s="305"/>
      <c r="CF32" s="305"/>
      <c r="CG32" s="305"/>
      <c r="CH32" s="305"/>
      <c r="CI32" s="305"/>
      <c r="CJ32" s="305"/>
      <c r="CK32" s="305"/>
      <c r="CL32" s="305"/>
      <c r="CM32" s="305"/>
      <c r="CN32" s="305"/>
      <c r="CO32" s="305"/>
      <c r="CP32" s="305"/>
      <c r="CQ32" s="305"/>
      <c r="CR32" s="305"/>
      <c r="CS32" s="305"/>
      <c r="CT32" s="305"/>
      <c r="CU32" s="305"/>
      <c r="CV32" s="305"/>
      <c r="CW32" s="307"/>
      <c r="CX32" s="307"/>
      <c r="CY32" s="307"/>
      <c r="CZ32" s="307"/>
      <c r="DA32" s="307"/>
      <c r="DB32" s="307"/>
      <c r="DC32" s="307"/>
      <c r="DD32" s="307"/>
      <c r="DE32" s="307"/>
      <c r="DF32" s="307"/>
      <c r="DG32" s="307"/>
      <c r="DH32" s="307"/>
      <c r="DI32" s="307"/>
      <c r="DJ32" s="307"/>
      <c r="DK32" s="307"/>
      <c r="DL32" s="307"/>
      <c r="DM32" s="307"/>
      <c r="DN32" s="307"/>
      <c r="DO32" s="307"/>
      <c r="DP32" s="307"/>
      <c r="DQ32" s="307"/>
      <c r="DR32" s="307"/>
      <c r="DS32" s="307"/>
      <c r="DT32" s="307"/>
      <c r="DU32" s="307"/>
      <c r="DV32" s="307"/>
      <c r="DW32" s="307"/>
      <c r="DX32" s="307"/>
      <c r="DY32" s="307"/>
      <c r="DZ32" s="307"/>
      <c r="EA32" s="307"/>
      <c r="EB32" s="307"/>
    </row>
    <row r="33" s="307" customFormat="1" ht="28" customHeight="1" spans="1:21">
      <c r="A33" s="339"/>
      <c r="B33" s="340"/>
      <c r="C33" s="321"/>
      <c r="D33" s="321"/>
      <c r="E33" s="63" t="s">
        <v>108</v>
      </c>
      <c r="F33" s="34">
        <v>597.753180276539</v>
      </c>
      <c r="G33" s="34">
        <v>4.53934899634469</v>
      </c>
      <c r="H33" s="341"/>
      <c r="I33" s="63"/>
      <c r="J33" s="106"/>
      <c r="K33" s="367"/>
      <c r="L33" s="368"/>
      <c r="M33" s="368"/>
      <c r="N33" s="368"/>
      <c r="O33" s="368"/>
      <c r="P33" s="368"/>
      <c r="Q33" s="368"/>
      <c r="R33" s="368"/>
      <c r="S33" s="368"/>
      <c r="T33" s="368"/>
      <c r="U33" s="368"/>
    </row>
    <row r="34" s="305" customFormat="1" ht="28" customHeight="1" spans="1:21">
      <c r="A34" s="336" t="s">
        <v>173</v>
      </c>
      <c r="B34" s="46">
        <v>24</v>
      </c>
      <c r="C34" s="318" t="s">
        <v>180</v>
      </c>
      <c r="D34" s="47" t="s">
        <v>181</v>
      </c>
      <c r="E34" s="45" t="s">
        <v>171</v>
      </c>
      <c r="F34" s="34">
        <v>597.65</v>
      </c>
      <c r="G34" s="34">
        <v>3.78</v>
      </c>
      <c r="H34" s="342" t="s">
        <v>176</v>
      </c>
      <c r="I34" s="360" t="s">
        <v>120</v>
      </c>
      <c r="J34" s="335" t="s">
        <v>87</v>
      </c>
      <c r="K34" s="365"/>
      <c r="L34" s="366"/>
      <c r="M34" s="366"/>
      <c r="N34" s="366"/>
      <c r="O34" s="366"/>
      <c r="P34" s="366"/>
      <c r="Q34" s="366"/>
      <c r="R34" s="366"/>
      <c r="S34" s="366"/>
      <c r="T34" s="366"/>
      <c r="U34" s="366"/>
    </row>
    <row r="35" s="306" customFormat="1" ht="28" customHeight="1" spans="1:132">
      <c r="A35" s="337"/>
      <c r="B35" s="338"/>
      <c r="C35" s="101"/>
      <c r="D35" s="101"/>
      <c r="E35" s="326" t="s">
        <v>163</v>
      </c>
      <c r="F35" s="34">
        <v>596.61</v>
      </c>
      <c r="G35" s="34">
        <v>5.46</v>
      </c>
      <c r="H35" s="342" t="s">
        <v>176</v>
      </c>
      <c r="I35" s="63" t="s">
        <v>86</v>
      </c>
      <c r="J35" s="335" t="s">
        <v>87</v>
      </c>
      <c r="K35" s="365"/>
      <c r="L35" s="366"/>
      <c r="M35" s="366"/>
      <c r="N35" s="366"/>
      <c r="O35" s="366"/>
      <c r="P35" s="366"/>
      <c r="Q35" s="366"/>
      <c r="R35" s="366"/>
      <c r="S35" s="366"/>
      <c r="T35" s="366"/>
      <c r="U35" s="366"/>
      <c r="V35" s="305"/>
      <c r="W35" s="305"/>
      <c r="X35" s="305"/>
      <c r="Y35" s="305"/>
      <c r="Z35" s="305"/>
      <c r="AA35" s="305"/>
      <c r="AB35" s="305"/>
      <c r="AC35" s="305"/>
      <c r="AD35" s="305"/>
      <c r="AE35" s="305"/>
      <c r="AF35" s="305"/>
      <c r="AG35" s="305"/>
      <c r="AH35" s="305"/>
      <c r="AI35" s="305"/>
      <c r="AJ35" s="305"/>
      <c r="AK35" s="305"/>
      <c r="AL35" s="305"/>
      <c r="AM35" s="305"/>
      <c r="AN35" s="305"/>
      <c r="AO35" s="305"/>
      <c r="AP35" s="305"/>
      <c r="AQ35" s="305"/>
      <c r="AR35" s="305"/>
      <c r="AS35" s="305"/>
      <c r="AT35" s="305"/>
      <c r="AU35" s="305"/>
      <c r="AV35" s="305"/>
      <c r="AW35" s="305"/>
      <c r="AX35" s="305"/>
      <c r="AY35" s="305"/>
      <c r="AZ35" s="305"/>
      <c r="BA35" s="305"/>
      <c r="BB35" s="305"/>
      <c r="BC35" s="305"/>
      <c r="BD35" s="305"/>
      <c r="BE35" s="305"/>
      <c r="BF35" s="305"/>
      <c r="BG35" s="305"/>
      <c r="BH35" s="305"/>
      <c r="BI35" s="305"/>
      <c r="BJ35" s="305"/>
      <c r="BK35" s="305"/>
      <c r="BL35" s="305"/>
      <c r="BM35" s="305"/>
      <c r="BN35" s="305"/>
      <c r="BO35" s="305"/>
      <c r="BP35" s="305"/>
      <c r="BQ35" s="305"/>
      <c r="BR35" s="305"/>
      <c r="BS35" s="305"/>
      <c r="BT35" s="305"/>
      <c r="BU35" s="305"/>
      <c r="BV35" s="305"/>
      <c r="BW35" s="305"/>
      <c r="BX35" s="305"/>
      <c r="BY35" s="305"/>
      <c r="BZ35" s="305"/>
      <c r="CA35" s="305"/>
      <c r="CB35" s="305"/>
      <c r="CC35" s="305"/>
      <c r="CD35" s="305"/>
      <c r="CE35" s="305"/>
      <c r="CF35" s="305"/>
      <c r="CG35" s="305"/>
      <c r="CH35" s="305"/>
      <c r="CI35" s="305"/>
      <c r="CJ35" s="305"/>
      <c r="CK35" s="305"/>
      <c r="CL35" s="305"/>
      <c r="CM35" s="305"/>
      <c r="CN35" s="305"/>
      <c r="CO35" s="305"/>
      <c r="CP35" s="305"/>
      <c r="CQ35" s="305"/>
      <c r="CR35" s="305"/>
      <c r="CS35" s="305"/>
      <c r="CT35" s="305"/>
      <c r="CU35" s="305"/>
      <c r="CV35" s="305"/>
      <c r="CW35" s="307"/>
      <c r="CX35" s="307"/>
      <c r="CY35" s="307"/>
      <c r="CZ35" s="307"/>
      <c r="DA35" s="307"/>
      <c r="DB35" s="307"/>
      <c r="DC35" s="307"/>
      <c r="DD35" s="307"/>
      <c r="DE35" s="307"/>
      <c r="DF35" s="307"/>
      <c r="DG35" s="307"/>
      <c r="DH35" s="307"/>
      <c r="DI35" s="307"/>
      <c r="DJ35" s="307"/>
      <c r="DK35" s="307"/>
      <c r="DL35" s="307"/>
      <c r="DM35" s="307"/>
      <c r="DN35" s="307"/>
      <c r="DO35" s="307"/>
      <c r="DP35" s="307"/>
      <c r="DQ35" s="307"/>
      <c r="DR35" s="307"/>
      <c r="DS35" s="307"/>
      <c r="DT35" s="307"/>
      <c r="DU35" s="307"/>
      <c r="DV35" s="307"/>
      <c r="DW35" s="307"/>
      <c r="DX35" s="307"/>
      <c r="DY35" s="307"/>
      <c r="DZ35" s="307"/>
      <c r="EA35" s="307"/>
      <c r="EB35" s="307"/>
    </row>
    <row r="36" s="307" customFormat="1" ht="28" customHeight="1" spans="1:21">
      <c r="A36" s="339"/>
      <c r="B36" s="340"/>
      <c r="C36" s="321"/>
      <c r="D36" s="321"/>
      <c r="E36" s="63" t="s">
        <v>108</v>
      </c>
      <c r="F36" s="34">
        <v>595.844138598155</v>
      </c>
      <c r="G36" s="34">
        <v>4.18388482540727</v>
      </c>
      <c r="H36" s="341"/>
      <c r="I36" s="63"/>
      <c r="J36" s="106"/>
      <c r="K36" s="367"/>
      <c r="L36" s="368"/>
      <c r="M36" s="368"/>
      <c r="N36" s="368"/>
      <c r="O36" s="368"/>
      <c r="P36" s="368"/>
      <c r="Q36" s="368"/>
      <c r="R36" s="368"/>
      <c r="S36" s="368"/>
      <c r="T36" s="368"/>
      <c r="U36" s="368"/>
    </row>
    <row r="37" s="305" customFormat="1" ht="28" customHeight="1" spans="1:21">
      <c r="A37" s="336" t="s">
        <v>173</v>
      </c>
      <c r="B37" s="46">
        <v>25</v>
      </c>
      <c r="C37" s="318" t="s">
        <v>182</v>
      </c>
      <c r="D37" s="47" t="s">
        <v>183</v>
      </c>
      <c r="E37" s="45" t="s">
        <v>171</v>
      </c>
      <c r="F37" s="34">
        <v>614.89</v>
      </c>
      <c r="G37" s="34">
        <v>6.65</v>
      </c>
      <c r="H37" s="147" t="s">
        <v>179</v>
      </c>
      <c r="I37" s="360" t="s">
        <v>125</v>
      </c>
      <c r="J37" s="335" t="s">
        <v>87</v>
      </c>
      <c r="K37" s="365"/>
      <c r="L37" s="366"/>
      <c r="M37" s="366"/>
      <c r="N37" s="366"/>
      <c r="O37" s="366"/>
      <c r="P37" s="366"/>
      <c r="Q37" s="366"/>
      <c r="R37" s="366"/>
      <c r="S37" s="366"/>
      <c r="T37" s="366"/>
      <c r="U37" s="366"/>
    </row>
    <row r="38" s="306" customFormat="1" ht="28" customHeight="1" spans="1:132">
      <c r="A38" s="337"/>
      <c r="B38" s="338"/>
      <c r="C38" s="101"/>
      <c r="D38" s="101"/>
      <c r="E38" s="326" t="s">
        <v>163</v>
      </c>
      <c r="F38" s="34">
        <v>593.06</v>
      </c>
      <c r="G38" s="34">
        <v>4.9</v>
      </c>
      <c r="H38" s="147" t="s">
        <v>176</v>
      </c>
      <c r="I38" s="63" t="s">
        <v>120</v>
      </c>
      <c r="J38" s="335" t="s">
        <v>87</v>
      </c>
      <c r="K38" s="365"/>
      <c r="L38" s="366"/>
      <c r="M38" s="366"/>
      <c r="N38" s="366"/>
      <c r="O38" s="366"/>
      <c r="P38" s="366"/>
      <c r="Q38" s="366"/>
      <c r="R38" s="366"/>
      <c r="S38" s="366"/>
      <c r="T38" s="366"/>
      <c r="U38" s="366"/>
      <c r="V38" s="305"/>
      <c r="W38" s="305"/>
      <c r="X38" s="305"/>
      <c r="Y38" s="305"/>
      <c r="Z38" s="305"/>
      <c r="AA38" s="305"/>
      <c r="AB38" s="305"/>
      <c r="AC38" s="305"/>
      <c r="AD38" s="305"/>
      <c r="AE38" s="305"/>
      <c r="AF38" s="305"/>
      <c r="AG38" s="305"/>
      <c r="AH38" s="305"/>
      <c r="AI38" s="305"/>
      <c r="AJ38" s="305"/>
      <c r="AK38" s="305"/>
      <c r="AL38" s="305"/>
      <c r="AM38" s="305"/>
      <c r="AN38" s="305"/>
      <c r="AO38" s="305"/>
      <c r="AP38" s="305"/>
      <c r="AQ38" s="305"/>
      <c r="AR38" s="305"/>
      <c r="AS38" s="305"/>
      <c r="AT38" s="305"/>
      <c r="AU38" s="305"/>
      <c r="AV38" s="305"/>
      <c r="AW38" s="305"/>
      <c r="AX38" s="305"/>
      <c r="AY38" s="305"/>
      <c r="AZ38" s="305"/>
      <c r="BA38" s="305"/>
      <c r="BB38" s="305"/>
      <c r="BC38" s="305"/>
      <c r="BD38" s="305"/>
      <c r="BE38" s="305"/>
      <c r="BF38" s="305"/>
      <c r="BG38" s="305"/>
      <c r="BH38" s="305"/>
      <c r="BI38" s="305"/>
      <c r="BJ38" s="305"/>
      <c r="BK38" s="305"/>
      <c r="BL38" s="305"/>
      <c r="BM38" s="305"/>
      <c r="BN38" s="305"/>
      <c r="BO38" s="305"/>
      <c r="BP38" s="305"/>
      <c r="BQ38" s="305"/>
      <c r="BR38" s="305"/>
      <c r="BS38" s="305"/>
      <c r="BT38" s="305"/>
      <c r="BU38" s="305"/>
      <c r="BV38" s="305"/>
      <c r="BW38" s="305"/>
      <c r="BX38" s="305"/>
      <c r="BY38" s="305"/>
      <c r="BZ38" s="305"/>
      <c r="CA38" s="305"/>
      <c r="CB38" s="305"/>
      <c r="CC38" s="305"/>
      <c r="CD38" s="305"/>
      <c r="CE38" s="305"/>
      <c r="CF38" s="305"/>
      <c r="CG38" s="305"/>
      <c r="CH38" s="305"/>
      <c r="CI38" s="305"/>
      <c r="CJ38" s="305"/>
      <c r="CK38" s="305"/>
      <c r="CL38" s="305"/>
      <c r="CM38" s="305"/>
      <c r="CN38" s="305"/>
      <c r="CO38" s="305"/>
      <c r="CP38" s="305"/>
      <c r="CQ38" s="305"/>
      <c r="CR38" s="305"/>
      <c r="CS38" s="305"/>
      <c r="CT38" s="305"/>
      <c r="CU38" s="305"/>
      <c r="CV38" s="305"/>
      <c r="CW38" s="307"/>
      <c r="CX38" s="307"/>
      <c r="CY38" s="307"/>
      <c r="CZ38" s="307"/>
      <c r="DA38" s="307"/>
      <c r="DB38" s="307"/>
      <c r="DC38" s="307"/>
      <c r="DD38" s="307"/>
      <c r="DE38" s="307"/>
      <c r="DF38" s="307"/>
      <c r="DG38" s="307"/>
      <c r="DH38" s="307"/>
      <c r="DI38" s="307"/>
      <c r="DJ38" s="307"/>
      <c r="DK38" s="307"/>
      <c r="DL38" s="307"/>
      <c r="DM38" s="307"/>
      <c r="DN38" s="307"/>
      <c r="DO38" s="307"/>
      <c r="DP38" s="307"/>
      <c r="DQ38" s="307"/>
      <c r="DR38" s="307"/>
      <c r="DS38" s="307"/>
      <c r="DT38" s="307"/>
      <c r="DU38" s="307"/>
      <c r="DV38" s="307"/>
      <c r="DW38" s="307"/>
      <c r="DX38" s="307"/>
      <c r="DY38" s="307"/>
      <c r="DZ38" s="307"/>
      <c r="EA38" s="307"/>
      <c r="EB38" s="307"/>
    </row>
    <row r="39" s="307" customFormat="1" ht="28" customHeight="1" spans="1:21">
      <c r="A39" s="339"/>
      <c r="B39" s="340"/>
      <c r="C39" s="321"/>
      <c r="D39" s="321"/>
      <c r="E39" s="63" t="s">
        <v>108</v>
      </c>
      <c r="F39" s="34">
        <v>592.995849618304</v>
      </c>
      <c r="G39" s="34">
        <v>3.56878208826004</v>
      </c>
      <c r="H39" s="341"/>
      <c r="I39" s="63"/>
      <c r="J39" s="106"/>
      <c r="K39" s="367"/>
      <c r="L39" s="368"/>
      <c r="M39" s="368"/>
      <c r="N39" s="368"/>
      <c r="O39" s="368"/>
      <c r="P39" s="368"/>
      <c r="Q39" s="368"/>
      <c r="R39" s="368"/>
      <c r="S39" s="368"/>
      <c r="T39" s="368"/>
      <c r="U39" s="368"/>
    </row>
    <row r="40" s="304" customFormat="1" ht="28" customHeight="1" spans="1:11">
      <c r="A40" s="336" t="s">
        <v>173</v>
      </c>
      <c r="B40" s="46" t="s">
        <v>156</v>
      </c>
      <c r="C40" s="45" t="s">
        <v>184</v>
      </c>
      <c r="D40" s="45" t="s">
        <v>184</v>
      </c>
      <c r="E40" s="45" t="s">
        <v>171</v>
      </c>
      <c r="F40" s="34">
        <v>576.72</v>
      </c>
      <c r="G40" s="34"/>
      <c r="H40" s="343" t="s">
        <v>85</v>
      </c>
      <c r="I40" s="63" t="s">
        <v>120</v>
      </c>
      <c r="J40" s="63"/>
      <c r="K40" s="361"/>
    </row>
    <row r="41" s="304" customFormat="1" ht="28" customHeight="1" spans="1:11">
      <c r="A41" s="337"/>
      <c r="B41" s="338"/>
      <c r="C41" s="66"/>
      <c r="D41" s="66"/>
      <c r="E41" s="326" t="s">
        <v>163</v>
      </c>
      <c r="F41" s="34">
        <v>565.61</v>
      </c>
      <c r="G41" s="34"/>
      <c r="H41" s="344" t="s">
        <v>101</v>
      </c>
      <c r="I41" s="63" t="s">
        <v>120</v>
      </c>
      <c r="J41" s="63"/>
      <c r="K41" s="361"/>
    </row>
    <row r="42" s="304" customFormat="1" ht="28" customHeight="1" spans="1:11">
      <c r="A42" s="339"/>
      <c r="B42" s="340"/>
      <c r="C42" s="345"/>
      <c r="D42" s="345"/>
      <c r="E42" s="63" t="s">
        <v>108</v>
      </c>
      <c r="F42" s="34">
        <v>572.310212326365</v>
      </c>
      <c r="G42" s="112"/>
      <c r="H42" s="106"/>
      <c r="I42" s="63"/>
      <c r="J42" s="106"/>
      <c r="K42" s="361"/>
    </row>
    <row r="43" s="304" customFormat="1" ht="28" customHeight="1" spans="1:11">
      <c r="A43" s="316" t="s">
        <v>185</v>
      </c>
      <c r="B43" s="346">
        <v>26</v>
      </c>
      <c r="C43" s="347" t="s">
        <v>186</v>
      </c>
      <c r="D43" s="66" t="s">
        <v>187</v>
      </c>
      <c r="E43" s="63" t="s">
        <v>188</v>
      </c>
      <c r="F43" s="34">
        <v>636.57</v>
      </c>
      <c r="G43" s="34">
        <v>7.04</v>
      </c>
      <c r="H43" s="34" t="s">
        <v>101</v>
      </c>
      <c r="I43" s="360" t="s">
        <v>125</v>
      </c>
      <c r="J43" s="335" t="s">
        <v>87</v>
      </c>
      <c r="K43" s="361"/>
    </row>
    <row r="44" s="304" customFormat="1" ht="28" customHeight="1" spans="1:11">
      <c r="A44" s="319"/>
      <c r="B44" s="51"/>
      <c r="C44" s="52"/>
      <c r="D44" s="66"/>
      <c r="E44" s="63" t="s">
        <v>189</v>
      </c>
      <c r="F44" s="34">
        <v>591.74</v>
      </c>
      <c r="G44" s="34">
        <v>4.24</v>
      </c>
      <c r="H44" s="63" t="s">
        <v>190</v>
      </c>
      <c r="I44" s="360" t="s">
        <v>86</v>
      </c>
      <c r="J44" s="335" t="s">
        <v>87</v>
      </c>
      <c r="K44" s="361"/>
    </row>
    <row r="45" s="304" customFormat="1" ht="28" customHeight="1" spans="1:11">
      <c r="A45" s="320"/>
      <c r="B45" s="51"/>
      <c r="C45" s="52"/>
      <c r="D45" s="348"/>
      <c r="E45" s="47" t="s">
        <v>191</v>
      </c>
      <c r="F45" s="349">
        <v>572.42</v>
      </c>
      <c r="G45" s="349">
        <v>4.5</v>
      </c>
      <c r="H45" s="47"/>
      <c r="I45" s="369"/>
      <c r="J45" s="369"/>
      <c r="K45" s="361"/>
    </row>
    <row r="46" s="304" customFormat="1" ht="28" customHeight="1" spans="1:11">
      <c r="A46" s="316" t="s">
        <v>185</v>
      </c>
      <c r="B46" s="346" t="s">
        <v>192</v>
      </c>
      <c r="C46" s="45" t="s">
        <v>184</v>
      </c>
      <c r="D46" s="45" t="s">
        <v>184</v>
      </c>
      <c r="E46" s="63" t="s">
        <v>188</v>
      </c>
      <c r="F46" s="34">
        <v>594.69</v>
      </c>
      <c r="G46" s="34"/>
      <c r="H46" s="350" t="s">
        <v>101</v>
      </c>
      <c r="I46" s="360" t="s">
        <v>120</v>
      </c>
      <c r="J46" s="114"/>
      <c r="K46" s="361"/>
    </row>
    <row r="47" s="304" customFormat="1" ht="28" customHeight="1" spans="1:11">
      <c r="A47" s="319"/>
      <c r="B47" s="51"/>
      <c r="C47" s="66"/>
      <c r="D47" s="66"/>
      <c r="E47" s="63" t="s">
        <v>189</v>
      </c>
      <c r="F47" s="34">
        <v>567.67</v>
      </c>
      <c r="G47" s="34"/>
      <c r="H47" s="350" t="s">
        <v>101</v>
      </c>
      <c r="I47" s="360" t="s">
        <v>120</v>
      </c>
      <c r="J47" s="114"/>
      <c r="K47" s="361"/>
    </row>
    <row r="48" s="304" customFormat="1" ht="28" customHeight="1" spans="1:11">
      <c r="A48" s="320"/>
      <c r="B48" s="351"/>
      <c r="C48" s="345"/>
      <c r="D48" s="345"/>
      <c r="E48" s="352" t="s">
        <v>191</v>
      </c>
      <c r="F48" s="353">
        <v>547.79</v>
      </c>
      <c r="G48" s="354"/>
      <c r="H48" s="345"/>
      <c r="I48" s="345"/>
      <c r="J48" s="345"/>
      <c r="K48" s="361"/>
    </row>
    <row r="49" s="304" customFormat="1" ht="28" customHeight="1" spans="1:11">
      <c r="A49" s="316" t="s">
        <v>193</v>
      </c>
      <c r="B49" s="338">
        <v>27</v>
      </c>
      <c r="C49" s="355" t="s">
        <v>194</v>
      </c>
      <c r="D49" s="101" t="s">
        <v>194</v>
      </c>
      <c r="E49" s="321" t="s">
        <v>119</v>
      </c>
      <c r="F49" s="356">
        <v>604.4659154893</v>
      </c>
      <c r="G49" s="356">
        <v>5.00379161906762</v>
      </c>
      <c r="H49" s="356" t="s">
        <v>101</v>
      </c>
      <c r="I49" s="321" t="s">
        <v>120</v>
      </c>
      <c r="J49" s="335" t="s">
        <v>87</v>
      </c>
      <c r="K49" s="361"/>
    </row>
    <row r="50" s="304" customFormat="1" ht="28" customHeight="1" spans="1:11">
      <c r="A50" s="319"/>
      <c r="B50" s="338"/>
      <c r="C50" s="101"/>
      <c r="D50" s="101"/>
      <c r="E50" s="63" t="s">
        <v>94</v>
      </c>
      <c r="F50" s="34">
        <v>567.949706988481</v>
      </c>
      <c r="G50" s="34">
        <v>5.31961153739297</v>
      </c>
      <c r="H50" s="34" t="s">
        <v>190</v>
      </c>
      <c r="I50" s="63" t="s">
        <v>86</v>
      </c>
      <c r="J50" s="335" t="s">
        <v>87</v>
      </c>
      <c r="K50" s="361"/>
    </row>
    <row r="51" s="304" customFormat="1" ht="28" customHeight="1" spans="1:11">
      <c r="A51" s="320"/>
      <c r="B51" s="340"/>
      <c r="C51" s="321"/>
      <c r="D51" s="321"/>
      <c r="E51" s="63" t="s">
        <v>108</v>
      </c>
      <c r="F51" s="34">
        <v>562.106790437492</v>
      </c>
      <c r="G51" s="34">
        <v>6.7196346076705</v>
      </c>
      <c r="H51" s="34"/>
      <c r="I51" s="63"/>
      <c r="J51" s="63"/>
      <c r="K51" s="361"/>
    </row>
    <row r="52" s="304" customFormat="1" ht="28" customHeight="1" spans="1:11">
      <c r="A52" s="316" t="s">
        <v>193</v>
      </c>
      <c r="B52" s="46">
        <v>28</v>
      </c>
      <c r="C52" s="318" t="s">
        <v>195</v>
      </c>
      <c r="D52" s="47" t="s">
        <v>196</v>
      </c>
      <c r="E52" s="63" t="s">
        <v>119</v>
      </c>
      <c r="F52" s="34">
        <v>590.154558322079</v>
      </c>
      <c r="G52" s="34">
        <v>2.51771800058007</v>
      </c>
      <c r="H52" s="34" t="s">
        <v>190</v>
      </c>
      <c r="I52" s="63" t="s">
        <v>86</v>
      </c>
      <c r="J52" s="335" t="s">
        <v>87</v>
      </c>
      <c r="K52" s="361"/>
    </row>
    <row r="53" s="304" customFormat="1" ht="28" customHeight="1" spans="1:11">
      <c r="A53" s="319"/>
      <c r="B53" s="338"/>
      <c r="C53" s="101"/>
      <c r="D53" s="101"/>
      <c r="E53" s="63" t="s">
        <v>94</v>
      </c>
      <c r="F53" s="34">
        <v>564.954894559652</v>
      </c>
      <c r="G53" s="34">
        <v>4.76425869936778</v>
      </c>
      <c r="H53" s="34" t="s">
        <v>101</v>
      </c>
      <c r="I53" s="370" t="s">
        <v>86</v>
      </c>
      <c r="J53" s="335" t="s">
        <v>87</v>
      </c>
      <c r="K53" s="361"/>
    </row>
    <row r="54" s="304" customFormat="1" ht="28" customHeight="1" spans="1:11">
      <c r="A54" s="320"/>
      <c r="B54" s="340"/>
      <c r="C54" s="321"/>
      <c r="D54" s="321"/>
      <c r="E54" s="63" t="s">
        <v>108</v>
      </c>
      <c r="F54" s="34">
        <v>540.53173657119</v>
      </c>
      <c r="G54" s="34">
        <v>2.62347013426041</v>
      </c>
      <c r="H54" s="34"/>
      <c r="I54" s="370"/>
      <c r="J54" s="370"/>
      <c r="K54" s="361"/>
    </row>
    <row r="55" s="304" customFormat="1" ht="28" customHeight="1" spans="1:11">
      <c r="A55" s="316" t="s">
        <v>193</v>
      </c>
      <c r="B55" s="46">
        <v>29</v>
      </c>
      <c r="C55" s="318" t="s">
        <v>197</v>
      </c>
      <c r="D55" s="47" t="s">
        <v>198</v>
      </c>
      <c r="E55" s="63" t="s">
        <v>119</v>
      </c>
      <c r="F55" s="34">
        <v>604.688955261761</v>
      </c>
      <c r="G55" s="34">
        <v>5.0425366023498</v>
      </c>
      <c r="H55" s="342" t="s">
        <v>179</v>
      </c>
      <c r="I55" s="370" t="s">
        <v>120</v>
      </c>
      <c r="J55" s="335" t="s">
        <v>87</v>
      </c>
      <c r="K55" s="361"/>
    </row>
    <row r="56" s="304" customFormat="1" ht="28" customHeight="1" spans="1:11">
      <c r="A56" s="319"/>
      <c r="B56" s="338"/>
      <c r="C56" s="101"/>
      <c r="D56" s="101"/>
      <c r="E56" s="63" t="s">
        <v>94</v>
      </c>
      <c r="F56" s="34">
        <v>566.92276646918</v>
      </c>
      <c r="G56" s="34">
        <v>5.12917746332983</v>
      </c>
      <c r="H56" s="342" t="s">
        <v>176</v>
      </c>
      <c r="I56" s="370" t="s">
        <v>120</v>
      </c>
      <c r="J56" s="335" t="s">
        <v>87</v>
      </c>
      <c r="K56" s="361"/>
    </row>
    <row r="57" s="304" customFormat="1" ht="28" customHeight="1" spans="1:11">
      <c r="A57" s="320"/>
      <c r="B57" s="340"/>
      <c r="C57" s="321"/>
      <c r="D57" s="321"/>
      <c r="E57" s="63" t="s">
        <v>108</v>
      </c>
      <c r="F57" s="34">
        <v>553.517101698267</v>
      </c>
      <c r="G57" s="34">
        <v>5.08882626441896</v>
      </c>
      <c r="H57" s="342"/>
      <c r="I57" s="370"/>
      <c r="J57" s="370"/>
      <c r="K57" s="361"/>
    </row>
    <row r="58" s="304" customFormat="1" ht="28" customHeight="1" spans="1:11">
      <c r="A58" s="316" t="s">
        <v>193</v>
      </c>
      <c r="B58" s="46" t="s">
        <v>156</v>
      </c>
      <c r="C58" s="47" t="s">
        <v>128</v>
      </c>
      <c r="D58" s="47" t="s">
        <v>128</v>
      </c>
      <c r="E58" s="63" t="s">
        <v>119</v>
      </c>
      <c r="F58" s="34">
        <v>575.7</v>
      </c>
      <c r="G58" s="34"/>
      <c r="H58" s="342" t="s">
        <v>176</v>
      </c>
      <c r="I58" s="370" t="s">
        <v>120</v>
      </c>
      <c r="J58" s="370"/>
      <c r="K58" s="361"/>
    </row>
    <row r="59" s="304" customFormat="1" ht="28" customHeight="1" spans="1:11">
      <c r="A59" s="319"/>
      <c r="B59" s="338"/>
      <c r="C59" s="101"/>
      <c r="D59" s="101"/>
      <c r="E59" s="63" t="s">
        <v>94</v>
      </c>
      <c r="F59" s="34">
        <v>539.263009707204</v>
      </c>
      <c r="G59" s="34"/>
      <c r="H59" s="342" t="s">
        <v>138</v>
      </c>
      <c r="I59" s="370" t="s">
        <v>120</v>
      </c>
      <c r="J59" s="370"/>
      <c r="K59" s="361"/>
    </row>
    <row r="60" s="304" customFormat="1" ht="28" customHeight="1" spans="1:11">
      <c r="A60" s="320"/>
      <c r="B60" s="340"/>
      <c r="C60" s="321"/>
      <c r="D60" s="321"/>
      <c r="E60" s="63" t="s">
        <v>108</v>
      </c>
      <c r="F60" s="34">
        <v>526.713563538655</v>
      </c>
      <c r="G60" s="34"/>
      <c r="H60" s="342"/>
      <c r="I60" s="370"/>
      <c r="J60" s="370"/>
      <c r="K60" s="361"/>
    </row>
    <row r="61" s="304" customFormat="1" ht="28" customHeight="1" spans="1:11">
      <c r="A61" s="316" t="s">
        <v>193</v>
      </c>
      <c r="B61" s="46">
        <v>30</v>
      </c>
      <c r="C61" s="318" t="s">
        <v>199</v>
      </c>
      <c r="D61" s="47" t="s">
        <v>199</v>
      </c>
      <c r="E61" s="63" t="s">
        <v>200</v>
      </c>
      <c r="F61" s="34">
        <v>575.546546236307</v>
      </c>
      <c r="G61" s="34">
        <v>4.92643795142317</v>
      </c>
      <c r="H61" s="34" t="s">
        <v>101</v>
      </c>
      <c r="I61" s="370" t="s">
        <v>120</v>
      </c>
      <c r="J61" s="335" t="s">
        <v>87</v>
      </c>
      <c r="K61" s="361"/>
    </row>
    <row r="62" s="304" customFormat="1" ht="28" customHeight="1" spans="1:11">
      <c r="A62" s="319"/>
      <c r="B62" s="338"/>
      <c r="C62" s="101"/>
      <c r="D62" s="101"/>
      <c r="E62" s="63" t="s">
        <v>119</v>
      </c>
      <c r="F62" s="34">
        <v>610.3</v>
      </c>
      <c r="G62" s="34">
        <v>6.02</v>
      </c>
      <c r="H62" s="34" t="s">
        <v>101</v>
      </c>
      <c r="I62" s="370" t="s">
        <v>120</v>
      </c>
      <c r="J62" s="335" t="s">
        <v>87</v>
      </c>
      <c r="K62" s="361"/>
    </row>
    <row r="63" s="304" customFormat="1" ht="28" customHeight="1" spans="1:11">
      <c r="A63" s="320"/>
      <c r="B63" s="340"/>
      <c r="C63" s="321"/>
      <c r="D63" s="321"/>
      <c r="E63" s="63" t="s">
        <v>201</v>
      </c>
      <c r="F63" s="34">
        <v>554.289647988506</v>
      </c>
      <c r="G63" s="34">
        <v>6.10883408277957</v>
      </c>
      <c r="H63" s="34"/>
      <c r="I63" s="370"/>
      <c r="J63" s="370"/>
      <c r="K63" s="361"/>
    </row>
    <row r="64" s="304" customFormat="1" ht="28" customHeight="1" spans="1:11">
      <c r="A64" s="316" t="s">
        <v>193</v>
      </c>
      <c r="B64" s="338" t="s">
        <v>156</v>
      </c>
      <c r="C64" s="101" t="s">
        <v>128</v>
      </c>
      <c r="D64" s="47" t="s">
        <v>128</v>
      </c>
      <c r="E64" s="63" t="s">
        <v>200</v>
      </c>
      <c r="F64" s="34">
        <v>548.52385868923</v>
      </c>
      <c r="G64" s="34"/>
      <c r="H64" s="34" t="s">
        <v>101</v>
      </c>
      <c r="I64" s="370" t="s">
        <v>120</v>
      </c>
      <c r="J64" s="370"/>
      <c r="K64" s="361"/>
    </row>
    <row r="65" s="304" customFormat="1" ht="28" customHeight="1" spans="1:11">
      <c r="A65" s="319"/>
      <c r="B65" s="338"/>
      <c r="C65" s="101"/>
      <c r="D65" s="101"/>
      <c r="E65" s="63" t="s">
        <v>119</v>
      </c>
      <c r="F65" s="34">
        <v>575.7</v>
      </c>
      <c r="G65" s="34"/>
      <c r="H65" s="34" t="s">
        <v>190</v>
      </c>
      <c r="I65" s="370" t="s">
        <v>120</v>
      </c>
      <c r="J65" s="370"/>
      <c r="K65" s="361"/>
    </row>
    <row r="66" s="304" customFormat="1" ht="28" customHeight="1" spans="1:11">
      <c r="A66" s="320"/>
      <c r="B66" s="340"/>
      <c r="C66" s="321"/>
      <c r="D66" s="321"/>
      <c r="E66" s="63" t="s">
        <v>201</v>
      </c>
      <c r="F66" s="34">
        <v>522.378417197651</v>
      </c>
      <c r="G66" s="34"/>
      <c r="H66" s="34"/>
      <c r="I66" s="370"/>
      <c r="J66" s="370"/>
      <c r="K66" s="361"/>
    </row>
    <row r="67" s="304" customFormat="1" spans="1:11">
      <c r="A67" s="361"/>
      <c r="B67" s="361"/>
      <c r="C67" s="361"/>
      <c r="D67" s="361"/>
      <c r="E67" s="361"/>
      <c r="F67" s="361"/>
      <c r="G67" s="361"/>
      <c r="H67" s="361"/>
      <c r="I67" s="361"/>
      <c r="J67" s="361"/>
      <c r="K67" s="361"/>
    </row>
    <row r="68" s="304" customFormat="1" spans="1:11">
      <c r="A68" s="361"/>
      <c r="B68" s="361"/>
      <c r="C68" s="361"/>
      <c r="D68" s="361"/>
      <c r="E68" s="361"/>
      <c r="F68" s="361"/>
      <c r="G68" s="361"/>
      <c r="H68" s="361"/>
      <c r="I68" s="361"/>
      <c r="J68" s="361"/>
      <c r="K68" s="361"/>
    </row>
    <row r="69" s="304" customFormat="1" spans="1:14">
      <c r="A69" s="361"/>
      <c r="B69" s="361"/>
      <c r="C69" s="361"/>
      <c r="D69" s="361"/>
      <c r="E69" s="361"/>
      <c r="F69" s="361"/>
      <c r="G69" s="361"/>
      <c r="H69" s="361"/>
      <c r="I69" s="361"/>
      <c r="J69" s="361"/>
      <c r="K69" s="361"/>
      <c r="L69" s="361"/>
      <c r="M69" s="361"/>
      <c r="N69" s="361"/>
    </row>
    <row r="70" s="304" customFormat="1" spans="1:16">
      <c r="A70" s="361"/>
      <c r="B70" s="358"/>
      <c r="C70" s="358"/>
      <c r="D70" s="371"/>
      <c r="E70" s="358"/>
      <c r="F70" s="372"/>
      <c r="G70" s="373"/>
      <c r="H70" s="374"/>
      <c r="I70" s="358"/>
      <c r="J70" s="358"/>
      <c r="K70" s="358"/>
      <c r="L70" s="358"/>
      <c r="M70" s="358"/>
      <c r="N70" s="358"/>
      <c r="O70" s="358"/>
      <c r="P70" s="358"/>
    </row>
    <row r="71" s="304" customFormat="1" spans="2:14">
      <c r="B71" s="358"/>
      <c r="C71" s="358"/>
      <c r="D71" s="371"/>
      <c r="E71" s="358"/>
      <c r="F71" s="372"/>
      <c r="G71" s="373"/>
      <c r="H71" s="372"/>
      <c r="I71" s="371"/>
      <c r="J71" s="371"/>
      <c r="K71" s="358"/>
      <c r="L71" s="358"/>
      <c r="M71" s="358"/>
      <c r="N71" s="358"/>
    </row>
    <row r="72" s="304" customFormat="1" spans="2:16">
      <c r="B72" s="358"/>
      <c r="C72" s="358"/>
      <c r="D72" s="371"/>
      <c r="E72" s="358"/>
      <c r="F72" s="372"/>
      <c r="G72" s="373"/>
      <c r="H72" s="372"/>
      <c r="I72" s="371"/>
      <c r="J72" s="371"/>
      <c r="K72" s="358"/>
      <c r="L72" s="358"/>
      <c r="M72" s="358"/>
      <c r="N72" s="358"/>
      <c r="O72" s="358"/>
      <c r="P72" s="358"/>
    </row>
    <row r="73" s="304" customFormat="1"/>
  </sheetData>
  <mergeCells count="94">
    <mergeCell ref="A1:J1"/>
    <mergeCell ref="F2:G2"/>
    <mergeCell ref="A2:A3"/>
    <mergeCell ref="A4:A6"/>
    <mergeCell ref="A7:A9"/>
    <mergeCell ref="A10:A12"/>
    <mergeCell ref="A13:A15"/>
    <mergeCell ref="A16:A18"/>
    <mergeCell ref="A19:A21"/>
    <mergeCell ref="A22:A24"/>
    <mergeCell ref="A25:A27"/>
    <mergeCell ref="A28:A30"/>
    <mergeCell ref="A31:A33"/>
    <mergeCell ref="A34:A36"/>
    <mergeCell ref="A37:A39"/>
    <mergeCell ref="A40:A42"/>
    <mergeCell ref="A43:A45"/>
    <mergeCell ref="A46:A48"/>
    <mergeCell ref="A49:A51"/>
    <mergeCell ref="A52:A54"/>
    <mergeCell ref="A55:A57"/>
    <mergeCell ref="A58:A60"/>
    <mergeCell ref="A61:A63"/>
    <mergeCell ref="A64:A66"/>
    <mergeCell ref="B2:B3"/>
    <mergeCell ref="B4:B6"/>
    <mergeCell ref="B7:B9"/>
    <mergeCell ref="B10:B12"/>
    <mergeCell ref="B13:B15"/>
    <mergeCell ref="B16:B18"/>
    <mergeCell ref="B19:B21"/>
    <mergeCell ref="B22:B24"/>
    <mergeCell ref="B25:B27"/>
    <mergeCell ref="B28:B30"/>
    <mergeCell ref="B31:B33"/>
    <mergeCell ref="B34:B36"/>
    <mergeCell ref="B37:B39"/>
    <mergeCell ref="B40:B42"/>
    <mergeCell ref="B43:B45"/>
    <mergeCell ref="B46:B48"/>
    <mergeCell ref="B49:B51"/>
    <mergeCell ref="B52:B54"/>
    <mergeCell ref="B55:B57"/>
    <mergeCell ref="B58:B60"/>
    <mergeCell ref="B61:B63"/>
    <mergeCell ref="B64:B66"/>
    <mergeCell ref="C2:C3"/>
    <mergeCell ref="C4:C6"/>
    <mergeCell ref="C7:C9"/>
    <mergeCell ref="C10:C12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C40:C42"/>
    <mergeCell ref="C43:C45"/>
    <mergeCell ref="C46:C48"/>
    <mergeCell ref="C49:C51"/>
    <mergeCell ref="C52:C54"/>
    <mergeCell ref="C55:C57"/>
    <mergeCell ref="C58:C60"/>
    <mergeCell ref="C61:C63"/>
    <mergeCell ref="C64:C66"/>
    <mergeCell ref="D2:D3"/>
    <mergeCell ref="D4:D6"/>
    <mergeCell ref="D7:D9"/>
    <mergeCell ref="D10:D12"/>
    <mergeCell ref="D13:D15"/>
    <mergeCell ref="D16:D18"/>
    <mergeCell ref="D19:D21"/>
    <mergeCell ref="D22:D24"/>
    <mergeCell ref="D25:D27"/>
    <mergeCell ref="D28:D30"/>
    <mergeCell ref="D31:D33"/>
    <mergeCell ref="D34:D36"/>
    <mergeCell ref="D37:D39"/>
    <mergeCell ref="D40:D42"/>
    <mergeCell ref="D43:D45"/>
    <mergeCell ref="D46:D48"/>
    <mergeCell ref="D49:D51"/>
    <mergeCell ref="D52:D54"/>
    <mergeCell ref="D55:D57"/>
    <mergeCell ref="D58:D60"/>
    <mergeCell ref="D61:D63"/>
    <mergeCell ref="D64:D66"/>
    <mergeCell ref="E2:E3"/>
    <mergeCell ref="H2:H3"/>
    <mergeCell ref="I2:I3"/>
    <mergeCell ref="J2:J3"/>
  </mergeCells>
  <pageMargins left="0.751388888888889" right="0.751388888888889" top="1" bottom="1" header="0.5" footer="0.5"/>
  <pageSetup paperSize="8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87"/>
  <sheetViews>
    <sheetView zoomScale="115" zoomScaleNormal="115" workbookViewId="0">
      <pane xSplit="5" ySplit="3" topLeftCell="F22" activePane="bottomRight" state="frozen"/>
      <selection/>
      <selection pane="topRight"/>
      <selection pane="bottomLeft"/>
      <selection pane="bottomRight" activeCell="N10" sqref="N10"/>
    </sheetView>
  </sheetViews>
  <sheetFormatPr defaultColWidth="9" defaultRowHeight="13.2"/>
  <cols>
    <col min="1" max="1" width="5.87962962962963" style="190" customWidth="1"/>
    <col min="2" max="2" width="6.08333333333333" style="190" customWidth="1"/>
    <col min="3" max="3" width="8.5" style="191" customWidth="1"/>
    <col min="4" max="4" width="9.5" style="192" customWidth="1"/>
    <col min="5" max="5" width="8.25" style="191" customWidth="1"/>
    <col min="6" max="6" width="6.37037037037037" style="191" customWidth="1"/>
    <col min="7" max="7" width="6.48148148148148" style="191" customWidth="1"/>
    <col min="8" max="8" width="6.27777777777778" style="191" customWidth="1"/>
    <col min="9" max="9" width="7.43518518518519" style="191" customWidth="1"/>
    <col min="10" max="10" width="8.30555555555556" style="191" customWidth="1"/>
    <col min="11" max="11" width="7.91666666666667" style="191" customWidth="1"/>
    <col min="12" max="16384" width="9" style="176"/>
  </cols>
  <sheetData>
    <row r="1" s="176" customFormat="1" ht="36" customHeight="1" spans="1:11">
      <c r="A1" s="193" t="s">
        <v>202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</row>
    <row r="2" s="177" customFormat="1" ht="13.8" spans="1:11">
      <c r="A2" s="194" t="s">
        <v>203</v>
      </c>
      <c r="B2" s="195" t="s">
        <v>72</v>
      </c>
      <c r="C2" s="196" t="s">
        <v>204</v>
      </c>
      <c r="D2" s="197" t="s">
        <v>205</v>
      </c>
      <c r="E2" s="9" t="s">
        <v>206</v>
      </c>
      <c r="F2" s="11" t="s">
        <v>207</v>
      </c>
      <c r="G2" s="11"/>
      <c r="H2" s="11"/>
      <c r="I2" s="11"/>
      <c r="J2" s="31" t="s">
        <v>208</v>
      </c>
      <c r="K2" s="38" t="s">
        <v>209</v>
      </c>
    </row>
    <row r="3" s="177" customFormat="1" ht="13.8" spans="1:11">
      <c r="A3" s="198"/>
      <c r="B3" s="199"/>
      <c r="C3" s="200"/>
      <c r="D3" s="201"/>
      <c r="E3" s="14"/>
      <c r="F3" s="202" t="s">
        <v>210</v>
      </c>
      <c r="G3" s="202" t="s">
        <v>211</v>
      </c>
      <c r="H3" s="202" t="s">
        <v>212</v>
      </c>
      <c r="I3" s="202" t="s">
        <v>213</v>
      </c>
      <c r="J3" s="232"/>
      <c r="K3" s="39"/>
    </row>
    <row r="4" s="176" customFormat="1" ht="18" customHeight="1" spans="1:11">
      <c r="A4" s="150" t="s">
        <v>214</v>
      </c>
      <c r="B4" s="195" t="s">
        <v>82</v>
      </c>
      <c r="C4" s="203" t="s">
        <v>215</v>
      </c>
      <c r="D4" s="204" t="s">
        <v>216</v>
      </c>
      <c r="E4" s="205" t="s">
        <v>217</v>
      </c>
      <c r="F4" s="206">
        <v>11.4618644067797</v>
      </c>
      <c r="G4" s="206">
        <v>11.5710063559322</v>
      </c>
      <c r="H4" s="206">
        <v>11.5466101694915</v>
      </c>
      <c r="I4" s="206">
        <v>34.5794809322034</v>
      </c>
      <c r="J4" s="206">
        <v>576.32468220339</v>
      </c>
      <c r="K4" s="206">
        <v>2.67980745548519</v>
      </c>
    </row>
    <row r="5" s="176" customFormat="1" ht="18" customHeight="1" spans="1:11">
      <c r="A5" s="150"/>
      <c r="B5" s="198"/>
      <c r="C5" s="203"/>
      <c r="D5" s="204"/>
      <c r="E5" s="205" t="s">
        <v>218</v>
      </c>
      <c r="F5" s="207">
        <v>12.02</v>
      </c>
      <c r="G5" s="207">
        <v>11.7</v>
      </c>
      <c r="H5" s="207">
        <v>12.37</v>
      </c>
      <c r="I5" s="207">
        <v>36.09</v>
      </c>
      <c r="J5" s="207">
        <v>601.5</v>
      </c>
      <c r="K5" s="206">
        <v>8.18345323741005</v>
      </c>
    </row>
    <row r="6" s="176" customFormat="1" ht="18" customHeight="1" spans="1:11">
      <c r="A6" s="150"/>
      <c r="B6" s="198"/>
      <c r="C6" s="203"/>
      <c r="D6" s="204"/>
      <c r="E6" s="205" t="s">
        <v>219</v>
      </c>
      <c r="F6" s="208">
        <v>14.906</v>
      </c>
      <c r="G6" s="208">
        <v>14.303</v>
      </c>
      <c r="H6" s="208">
        <v>15.081</v>
      </c>
      <c r="I6" s="208">
        <v>44.29</v>
      </c>
      <c r="J6" s="208">
        <v>738.166666666667</v>
      </c>
      <c r="K6" s="208">
        <v>7.47391409851978</v>
      </c>
    </row>
    <row r="7" s="176" customFormat="1" ht="18" customHeight="1" spans="1:11">
      <c r="A7" s="150"/>
      <c r="B7" s="198"/>
      <c r="C7" s="203"/>
      <c r="D7" s="204"/>
      <c r="E7" s="205" t="s">
        <v>220</v>
      </c>
      <c r="F7" s="209">
        <v>12.05</v>
      </c>
      <c r="G7" s="209">
        <v>11.68</v>
      </c>
      <c r="H7" s="209">
        <v>11.89</v>
      </c>
      <c r="I7" s="209">
        <v>35.62</v>
      </c>
      <c r="J7" s="208">
        <v>593.666666666667</v>
      </c>
      <c r="K7" s="209">
        <v>3.00751879699251</v>
      </c>
    </row>
    <row r="8" s="176" customFormat="1" ht="18" customHeight="1" spans="1:11">
      <c r="A8" s="150"/>
      <c r="B8" s="198"/>
      <c r="C8" s="203"/>
      <c r="D8" s="204"/>
      <c r="E8" s="205" t="s">
        <v>221</v>
      </c>
      <c r="F8" s="210">
        <v>11.8173810942214</v>
      </c>
      <c r="G8" s="210">
        <v>11.6200785979207</v>
      </c>
      <c r="H8" s="210">
        <v>11.7142569277979</v>
      </c>
      <c r="I8" s="209">
        <v>35.15171661994</v>
      </c>
      <c r="J8" s="208">
        <v>585.861943665667</v>
      </c>
      <c r="K8" s="209">
        <v>8.49999999999981</v>
      </c>
    </row>
    <row r="9" s="176" customFormat="1" ht="18" customHeight="1" spans="1:11">
      <c r="A9" s="150"/>
      <c r="B9" s="198"/>
      <c r="C9" s="203"/>
      <c r="D9" s="204"/>
      <c r="E9" s="205" t="s">
        <v>222</v>
      </c>
      <c r="F9" s="211">
        <v>8.59062857142857</v>
      </c>
      <c r="G9" s="211">
        <v>8.91931428571428</v>
      </c>
      <c r="H9" s="211">
        <v>8.59885714285714</v>
      </c>
      <c r="I9" s="211">
        <v>26.1088</v>
      </c>
      <c r="J9" s="211">
        <v>435.146666666667</v>
      </c>
      <c r="K9" s="209">
        <v>-0.479844567824062</v>
      </c>
    </row>
    <row r="10" s="176" customFormat="1" ht="18" customHeight="1" spans="1:11">
      <c r="A10" s="150"/>
      <c r="B10" s="198"/>
      <c r="C10" s="203"/>
      <c r="D10" s="204"/>
      <c r="E10" s="205" t="s">
        <v>223</v>
      </c>
      <c r="F10" s="208">
        <v>14.38</v>
      </c>
      <c r="G10" s="208">
        <v>13.84</v>
      </c>
      <c r="H10" s="208">
        <v>14.68</v>
      </c>
      <c r="I10" s="207">
        <v>42.9</v>
      </c>
      <c r="J10" s="211">
        <v>715</v>
      </c>
      <c r="K10" s="209">
        <v>8.03324099722991</v>
      </c>
    </row>
    <row r="11" s="176" customFormat="1" ht="18" customHeight="1" spans="1:11">
      <c r="A11" s="150"/>
      <c r="B11" s="198"/>
      <c r="C11" s="203"/>
      <c r="D11" s="204"/>
      <c r="E11" s="205" t="s">
        <v>224</v>
      </c>
      <c r="F11" s="208">
        <v>10.2</v>
      </c>
      <c r="G11" s="208">
        <v>10.47</v>
      </c>
      <c r="H11" s="208">
        <v>9.84</v>
      </c>
      <c r="I11" s="207">
        <v>30.51</v>
      </c>
      <c r="J11" s="207">
        <v>508.5</v>
      </c>
      <c r="K11" s="206">
        <v>8.42217484008529</v>
      </c>
    </row>
    <row r="12" s="176" customFormat="1" ht="18" customHeight="1" spans="1:11">
      <c r="A12" s="150"/>
      <c r="B12" s="198"/>
      <c r="C12" s="203"/>
      <c r="D12" s="204"/>
      <c r="E12" s="205" t="s">
        <v>225</v>
      </c>
      <c r="F12" s="212">
        <v>14.55</v>
      </c>
      <c r="G12" s="212">
        <v>14.9</v>
      </c>
      <c r="H12" s="212">
        <v>14.4</v>
      </c>
      <c r="I12" s="207">
        <v>43.85</v>
      </c>
      <c r="J12" s="211">
        <v>730.833333333333</v>
      </c>
      <c r="K12" s="209">
        <v>9.07960199004978</v>
      </c>
    </row>
    <row r="13" s="176" customFormat="1" ht="18" customHeight="1" spans="1:11">
      <c r="A13" s="150"/>
      <c r="B13" s="198"/>
      <c r="C13" s="203"/>
      <c r="D13" s="204"/>
      <c r="E13" s="205" t="s">
        <v>226</v>
      </c>
      <c r="F13" s="207">
        <v>12.09</v>
      </c>
      <c r="G13" s="207">
        <v>11.91</v>
      </c>
      <c r="H13" s="207">
        <v>11.82</v>
      </c>
      <c r="I13" s="207">
        <v>35.82</v>
      </c>
      <c r="J13" s="207">
        <v>597</v>
      </c>
      <c r="K13" s="207">
        <v>7.37410071942446</v>
      </c>
    </row>
    <row r="14" s="176" customFormat="1" ht="18" customHeight="1" spans="1:11">
      <c r="A14" s="150"/>
      <c r="B14" s="198"/>
      <c r="C14" s="203"/>
      <c r="D14" s="204"/>
      <c r="E14" s="205" t="s">
        <v>227</v>
      </c>
      <c r="F14" s="213">
        <v>11.17</v>
      </c>
      <c r="G14" s="213">
        <v>11.76</v>
      </c>
      <c r="H14" s="213">
        <v>11.06</v>
      </c>
      <c r="I14" s="207">
        <v>33.99</v>
      </c>
      <c r="J14" s="211">
        <v>566.5</v>
      </c>
      <c r="K14" s="209">
        <v>-1.30662020905921</v>
      </c>
    </row>
    <row r="15" s="176" customFormat="1" ht="18" customHeight="1" spans="1:11">
      <c r="A15" s="150"/>
      <c r="B15" s="198"/>
      <c r="C15" s="203"/>
      <c r="D15" s="204"/>
      <c r="E15" s="205" t="s">
        <v>228</v>
      </c>
      <c r="F15" s="207">
        <v>11.3394252873563</v>
      </c>
      <c r="G15" s="207">
        <v>11.6674712643678</v>
      </c>
      <c r="H15" s="207">
        <v>11.528735632184</v>
      </c>
      <c r="I15" s="207">
        <v>34.5356321839081</v>
      </c>
      <c r="J15" s="211">
        <v>575.593869731802</v>
      </c>
      <c r="K15" s="209">
        <v>8.52925984388494</v>
      </c>
    </row>
    <row r="16" s="176" customFormat="1" ht="18" customHeight="1" spans="1:11">
      <c r="A16" s="150"/>
      <c r="B16" s="198"/>
      <c r="C16" s="203"/>
      <c r="D16" s="204"/>
      <c r="E16" s="205" t="s">
        <v>229</v>
      </c>
      <c r="F16" s="212">
        <v>9.10756351039261</v>
      </c>
      <c r="G16" s="212">
        <v>9.34491916859122</v>
      </c>
      <c r="H16" s="212">
        <v>9.96859122401848</v>
      </c>
      <c r="I16" s="207">
        <v>28.4210739030023</v>
      </c>
      <c r="J16" s="211">
        <v>473.684565050038</v>
      </c>
      <c r="K16" s="209">
        <v>10.7349108997131</v>
      </c>
    </row>
    <row r="17" s="178" customFormat="1" ht="18" customHeight="1" spans="1:11">
      <c r="A17" s="150"/>
      <c r="B17" s="198"/>
      <c r="C17" s="203"/>
      <c r="D17" s="204"/>
      <c r="E17" s="214" t="s">
        <v>230</v>
      </c>
      <c r="F17" s="215"/>
      <c r="G17" s="215"/>
      <c r="H17" s="215"/>
      <c r="I17" s="215"/>
      <c r="J17" s="215">
        <f>AVERAGE(J4:J16)</f>
        <v>592.136799537249</v>
      </c>
      <c r="K17" s="233">
        <v>6.22583953181537</v>
      </c>
    </row>
    <row r="18" s="179" customFormat="1" ht="18" customHeight="1" spans="1:11">
      <c r="A18" s="150"/>
      <c r="B18" s="198"/>
      <c r="C18" s="203"/>
      <c r="D18" s="204" t="s">
        <v>231</v>
      </c>
      <c r="E18" s="216" t="s">
        <v>232</v>
      </c>
      <c r="F18" s="206">
        <v>10.0579445727483</v>
      </c>
      <c r="G18" s="206">
        <v>10.4342032332564</v>
      </c>
      <c r="H18" s="206">
        <v>10.1511778290993</v>
      </c>
      <c r="I18" s="206">
        <f t="shared" ref="I18:I22" si="0">SUM(F18:H18)</f>
        <v>30.643325635104</v>
      </c>
      <c r="J18" s="206">
        <f>I18/0.06</f>
        <v>510.7220939184</v>
      </c>
      <c r="K18" s="206">
        <f>(J18-438.3)/438.3*100</f>
        <v>16.5234072366872</v>
      </c>
    </row>
    <row r="19" s="179" customFormat="1" ht="18" customHeight="1" spans="1:11">
      <c r="A19" s="150"/>
      <c r="B19" s="198"/>
      <c r="C19" s="203"/>
      <c r="D19" s="204"/>
      <c r="E19" s="216" t="s">
        <v>233</v>
      </c>
      <c r="F19" s="206">
        <v>9.97</v>
      </c>
      <c r="G19" s="206">
        <v>10.35</v>
      </c>
      <c r="H19" s="206">
        <v>9.6</v>
      </c>
      <c r="I19" s="206">
        <f t="shared" si="0"/>
        <v>29.92</v>
      </c>
      <c r="J19" s="206">
        <f>I19*50/3</f>
        <v>498.666666666667</v>
      </c>
      <c r="K19" s="206">
        <f>J19/470.67*100-100</f>
        <v>5.94825815681193</v>
      </c>
    </row>
    <row r="20" s="179" customFormat="1" ht="18" customHeight="1" spans="1:11">
      <c r="A20" s="150"/>
      <c r="B20" s="198"/>
      <c r="C20" s="203"/>
      <c r="D20" s="204"/>
      <c r="E20" s="216" t="s">
        <v>234</v>
      </c>
      <c r="F20" s="206">
        <v>10.5</v>
      </c>
      <c r="G20" s="206">
        <v>10.8</v>
      </c>
      <c r="H20" s="208">
        <v>10.4</v>
      </c>
      <c r="I20" s="208">
        <v>31.7</v>
      </c>
      <c r="J20" s="208">
        <f>I20*50/3</f>
        <v>528.333333333333</v>
      </c>
      <c r="K20" s="208">
        <f>(J20-515)/515*100</f>
        <v>2.58899676375405</v>
      </c>
    </row>
    <row r="21" s="179" customFormat="1" ht="18" customHeight="1" spans="1:11">
      <c r="A21" s="150"/>
      <c r="B21" s="198"/>
      <c r="C21" s="203"/>
      <c r="D21" s="204"/>
      <c r="E21" s="216" t="s">
        <v>235</v>
      </c>
      <c r="F21" s="206">
        <v>13.57</v>
      </c>
      <c r="G21" s="206">
        <v>12.92</v>
      </c>
      <c r="H21" s="206">
        <v>13.67</v>
      </c>
      <c r="I21" s="206">
        <f t="shared" si="0"/>
        <v>40.16</v>
      </c>
      <c r="J21" s="206">
        <f>I21/3*50</f>
        <v>669.333333333333</v>
      </c>
      <c r="K21" s="208">
        <v>10.2085620197585</v>
      </c>
    </row>
    <row r="22" s="179" customFormat="1" ht="18" customHeight="1" spans="1:11">
      <c r="A22" s="150"/>
      <c r="B22" s="198"/>
      <c r="C22" s="203"/>
      <c r="D22" s="204"/>
      <c r="E22" s="216" t="s">
        <v>236</v>
      </c>
      <c r="F22" s="217">
        <v>9.39</v>
      </c>
      <c r="G22" s="217">
        <v>9.78</v>
      </c>
      <c r="H22" s="217">
        <v>9.72</v>
      </c>
      <c r="I22" s="206">
        <f t="shared" si="0"/>
        <v>28.89</v>
      </c>
      <c r="J22" s="206">
        <f>I22/3*50</f>
        <v>481.5</v>
      </c>
      <c r="K22" s="206">
        <f>(J22-449.17)/4.4917</f>
        <v>7.19772023955296</v>
      </c>
    </row>
    <row r="23" s="179" customFormat="1" ht="18" customHeight="1" spans="1:11">
      <c r="A23" s="150"/>
      <c r="B23" s="198"/>
      <c r="C23" s="203"/>
      <c r="D23" s="204"/>
      <c r="E23" s="216" t="s">
        <v>237</v>
      </c>
      <c r="F23" s="218">
        <v>11.37</v>
      </c>
      <c r="G23" s="218">
        <v>11.16</v>
      </c>
      <c r="H23" s="218">
        <v>11.2</v>
      </c>
      <c r="I23" s="218">
        <f>F23+G23+H23</f>
        <v>33.73</v>
      </c>
      <c r="J23" s="218">
        <f>666.7/13.33*(I23/3)</f>
        <v>562.33535883971</v>
      </c>
      <c r="K23" s="218">
        <f>(J23-526.16)/526.16*100</f>
        <v>6.87535328411701</v>
      </c>
    </row>
    <row r="24" s="179" customFormat="1" ht="18" customHeight="1" spans="1:11">
      <c r="A24" s="150"/>
      <c r="B24" s="198"/>
      <c r="C24" s="203"/>
      <c r="D24" s="204"/>
      <c r="E24" s="216" t="s">
        <v>238</v>
      </c>
      <c r="F24" s="218">
        <v>11.1346469265367</v>
      </c>
      <c r="G24" s="218">
        <v>11.1292509745127</v>
      </c>
      <c r="H24" s="218">
        <v>11.0912935696852</v>
      </c>
      <c r="I24" s="206">
        <v>33.3551914707346</v>
      </c>
      <c r="J24" s="206">
        <f>I24/13.33/3*667</f>
        <v>556.336902</v>
      </c>
      <c r="K24" s="218">
        <v>4.61</v>
      </c>
    </row>
    <row r="25" s="179" customFormat="1" ht="18" customHeight="1" spans="1:11">
      <c r="A25" s="150"/>
      <c r="B25" s="198"/>
      <c r="C25" s="203"/>
      <c r="D25" s="204"/>
      <c r="E25" s="216" t="s">
        <v>239</v>
      </c>
      <c r="F25" s="219">
        <v>11.71968</v>
      </c>
      <c r="G25" s="219">
        <v>11.2</v>
      </c>
      <c r="H25" s="219">
        <v>11.9</v>
      </c>
      <c r="I25" s="234">
        <f t="shared" ref="I25:I28" si="1">SUM(F25:H25)</f>
        <v>34.81968</v>
      </c>
      <c r="J25" s="217">
        <f>I25/3/13.4*666.7</f>
        <v>577.469668059701</v>
      </c>
      <c r="K25" s="217">
        <f>(J25-565.5)/565.5*100</f>
        <v>2.11665217678187</v>
      </c>
    </row>
    <row r="26" s="179" customFormat="1" ht="18" customHeight="1" spans="1:11">
      <c r="A26" s="150"/>
      <c r="B26" s="198"/>
      <c r="C26" s="203"/>
      <c r="D26" s="204"/>
      <c r="E26" s="216" t="s">
        <v>240</v>
      </c>
      <c r="F26" s="220">
        <v>9.40097142857143</v>
      </c>
      <c r="G26" s="220">
        <v>9.17485714285714</v>
      </c>
      <c r="H26" s="220">
        <v>9.1624</v>
      </c>
      <c r="I26" s="220">
        <f t="shared" si="1"/>
        <v>27.7382285714286</v>
      </c>
      <c r="J26" s="220">
        <f>(F26+G26+H26)/3/14*666.7</f>
        <v>440.311356870748</v>
      </c>
      <c r="K26" s="220">
        <f>(J26-421.88)/421.88*100</f>
        <v>4.368862442104</v>
      </c>
    </row>
    <row r="27" s="179" customFormat="1" ht="18" customHeight="1" spans="1:11">
      <c r="A27" s="150"/>
      <c r="B27" s="198"/>
      <c r="C27" s="203"/>
      <c r="D27" s="204"/>
      <c r="E27" s="216" t="s">
        <v>241</v>
      </c>
      <c r="F27" s="221">
        <v>13.2</v>
      </c>
      <c r="G27" s="221">
        <v>12.25</v>
      </c>
      <c r="H27" s="221">
        <v>12.1</v>
      </c>
      <c r="I27" s="206">
        <f t="shared" si="1"/>
        <v>37.55</v>
      </c>
      <c r="J27" s="206">
        <v>625.833333333333</v>
      </c>
      <c r="K27" s="206">
        <v>5.18207282913164</v>
      </c>
    </row>
    <row r="28" s="179" customFormat="1" ht="18" customHeight="1" spans="1:11">
      <c r="A28" s="150"/>
      <c r="B28" s="198"/>
      <c r="C28" s="203"/>
      <c r="D28" s="204"/>
      <c r="E28" s="216" t="s">
        <v>242</v>
      </c>
      <c r="F28" s="206">
        <v>11.73</v>
      </c>
      <c r="G28" s="206">
        <v>11.55</v>
      </c>
      <c r="H28" s="206">
        <v>11.8</v>
      </c>
      <c r="I28" s="206">
        <f t="shared" si="1"/>
        <v>35.08</v>
      </c>
      <c r="J28" s="206">
        <f>(I28/3)*50</f>
        <v>584.666666666667</v>
      </c>
      <c r="K28" s="206">
        <f>(J28-541.17)/541.17*100</f>
        <v>8.03752363705798</v>
      </c>
    </row>
    <row r="29" s="179" customFormat="1" ht="18" customHeight="1" spans="1:11">
      <c r="A29" s="150"/>
      <c r="B29" s="198"/>
      <c r="C29" s="203"/>
      <c r="D29" s="204"/>
      <c r="E29" s="222" t="s">
        <v>228</v>
      </c>
      <c r="F29" s="208">
        <v>12.28</v>
      </c>
      <c r="G29" s="208">
        <v>11.72</v>
      </c>
      <c r="H29" s="208">
        <v>11.86</v>
      </c>
      <c r="I29" s="208">
        <v>11.95</v>
      </c>
      <c r="J29" s="208">
        <v>597.67</v>
      </c>
      <c r="K29" s="208">
        <v>12.31</v>
      </c>
    </row>
    <row r="30" s="180" customFormat="1" ht="18" customHeight="1" spans="1:11">
      <c r="A30" s="150"/>
      <c r="B30" s="198"/>
      <c r="C30" s="203"/>
      <c r="D30" s="204"/>
      <c r="E30" s="214" t="s">
        <v>230</v>
      </c>
      <c r="F30" s="215"/>
      <c r="G30" s="215"/>
      <c r="H30" s="215"/>
      <c r="I30" s="215"/>
      <c r="J30" s="215">
        <f>AVERAGE(J18:J29)</f>
        <v>552.764892751824</v>
      </c>
      <c r="K30" s="235">
        <f>(J30-516.18)/516.18*100</f>
        <v>7.08762306788803</v>
      </c>
    </row>
    <row r="31" s="181" customFormat="1" ht="18" customHeight="1" spans="1:11">
      <c r="A31" s="150"/>
      <c r="B31" s="198"/>
      <c r="C31" s="203"/>
      <c r="D31" s="223" t="s">
        <v>243</v>
      </c>
      <c r="E31" s="222" t="s">
        <v>244</v>
      </c>
      <c r="F31" s="206">
        <v>115.270935960591</v>
      </c>
      <c r="G31" s="206">
        <v>113.349753694581</v>
      </c>
      <c r="H31" s="224"/>
      <c r="I31" s="218">
        <v>228.620689655172</v>
      </c>
      <c r="J31" s="218">
        <v>508.9</v>
      </c>
      <c r="K31" s="218">
        <v>4.84136794396374</v>
      </c>
    </row>
    <row r="32" s="181" customFormat="1" ht="18" customHeight="1" spans="1:11">
      <c r="A32" s="150"/>
      <c r="B32" s="198"/>
      <c r="C32" s="203"/>
      <c r="D32" s="223"/>
      <c r="E32" s="205" t="s">
        <v>245</v>
      </c>
      <c r="F32" s="206">
        <v>101.3</v>
      </c>
      <c r="G32" s="206">
        <v>121.5</v>
      </c>
      <c r="H32" s="224"/>
      <c r="I32" s="225">
        <v>222.8</v>
      </c>
      <c r="J32" s="225">
        <v>495.358666666667</v>
      </c>
      <c r="K32" s="225">
        <v>2.06138341731562</v>
      </c>
    </row>
    <row r="33" s="181" customFormat="1" ht="18" customHeight="1" spans="1:11">
      <c r="A33" s="150"/>
      <c r="B33" s="198"/>
      <c r="C33" s="203"/>
      <c r="D33" s="223"/>
      <c r="E33" s="222" t="s">
        <v>225</v>
      </c>
      <c r="F33" s="225">
        <v>107.33</v>
      </c>
      <c r="G33" s="225">
        <v>105.85</v>
      </c>
      <c r="H33" s="224"/>
      <c r="I33" s="225">
        <v>213.18</v>
      </c>
      <c r="J33" s="225">
        <v>455.74</v>
      </c>
      <c r="K33" s="225">
        <v>4.12</v>
      </c>
    </row>
    <row r="34" s="181" customFormat="1" ht="18" customHeight="1" spans="1:11">
      <c r="A34" s="150"/>
      <c r="B34" s="198"/>
      <c r="C34" s="203"/>
      <c r="D34" s="223"/>
      <c r="E34" s="205" t="s">
        <v>218</v>
      </c>
      <c r="F34" s="226">
        <v>312.5</v>
      </c>
      <c r="G34" s="226">
        <v>303.5</v>
      </c>
      <c r="H34" s="224"/>
      <c r="I34" s="226">
        <v>616</v>
      </c>
      <c r="J34" s="226">
        <v>586.67</v>
      </c>
      <c r="K34" s="226">
        <v>6.67</v>
      </c>
    </row>
    <row r="35" s="181" customFormat="1" ht="18" customHeight="1" spans="1:11">
      <c r="A35" s="150"/>
      <c r="B35" s="198"/>
      <c r="C35" s="203"/>
      <c r="D35" s="223"/>
      <c r="E35" s="222" t="s">
        <v>246</v>
      </c>
      <c r="F35" s="217">
        <v>124.2</v>
      </c>
      <c r="G35" s="217">
        <v>115.8</v>
      </c>
      <c r="H35" s="224"/>
      <c r="I35" s="217">
        <v>240</v>
      </c>
      <c r="J35" s="217">
        <v>485.755919854281</v>
      </c>
      <c r="K35" s="206">
        <v>9.14051841746248</v>
      </c>
    </row>
    <row r="36" s="181" customFormat="1" ht="18" customHeight="1" spans="1:11">
      <c r="A36" s="150"/>
      <c r="B36" s="198"/>
      <c r="C36" s="203"/>
      <c r="D36" s="223"/>
      <c r="E36" s="222" t="s">
        <v>247</v>
      </c>
      <c r="F36" s="227">
        <v>134.49</v>
      </c>
      <c r="G36" s="227">
        <v>135.89</v>
      </c>
      <c r="H36" s="224"/>
      <c r="I36" s="208">
        <v>270.38</v>
      </c>
      <c r="J36" s="208">
        <v>600.847448666667</v>
      </c>
      <c r="K36" s="208">
        <v>6.8857310752956</v>
      </c>
    </row>
    <row r="37" s="181" customFormat="1" ht="18" customHeight="1" spans="1:11">
      <c r="A37" s="150"/>
      <c r="B37" s="198"/>
      <c r="C37" s="203"/>
      <c r="D37" s="223"/>
      <c r="E37" s="222" t="s">
        <v>248</v>
      </c>
      <c r="F37" s="208">
        <v>135.24</v>
      </c>
      <c r="G37" s="208">
        <v>132.44</v>
      </c>
      <c r="H37" s="224"/>
      <c r="I37" s="206">
        <v>267.68</v>
      </c>
      <c r="J37" s="206">
        <v>595.14</v>
      </c>
      <c r="K37" s="236">
        <v>5.63</v>
      </c>
    </row>
    <row r="38" s="181" customFormat="1" ht="18" customHeight="1" spans="1:11">
      <c r="A38" s="150"/>
      <c r="B38" s="198"/>
      <c r="C38" s="203"/>
      <c r="D38" s="223"/>
      <c r="E38" s="222" t="s">
        <v>223</v>
      </c>
      <c r="F38" s="206">
        <v>141.2</v>
      </c>
      <c r="G38" s="206">
        <v>143.9</v>
      </c>
      <c r="H38" s="224"/>
      <c r="I38" s="206">
        <v>285.1</v>
      </c>
      <c r="J38" s="206">
        <v>633.587233333333</v>
      </c>
      <c r="K38" s="206">
        <v>6.2616474096161</v>
      </c>
    </row>
    <row r="39" s="181" customFormat="1" ht="18" customHeight="1" spans="1:11">
      <c r="A39" s="150"/>
      <c r="B39" s="198"/>
      <c r="C39" s="203"/>
      <c r="D39" s="223"/>
      <c r="E39" s="222" t="s">
        <v>228</v>
      </c>
      <c r="F39" s="206">
        <v>134.91</v>
      </c>
      <c r="G39" s="206">
        <v>132.75</v>
      </c>
      <c r="H39" s="224"/>
      <c r="I39" s="206">
        <v>267.66</v>
      </c>
      <c r="J39" s="206">
        <v>535.32</v>
      </c>
      <c r="K39" s="206">
        <v>1.85</v>
      </c>
    </row>
    <row r="40" s="181" customFormat="1" ht="18" customHeight="1" spans="1:11">
      <c r="A40" s="150"/>
      <c r="B40" s="228"/>
      <c r="C40" s="203"/>
      <c r="D40" s="223"/>
      <c r="E40" s="229" t="s">
        <v>249</v>
      </c>
      <c r="F40" s="230"/>
      <c r="G40" s="230"/>
      <c r="H40" s="231"/>
      <c r="I40" s="230"/>
      <c r="J40" s="230">
        <f>AVERAGE(J31:J39)</f>
        <v>544.146585391216</v>
      </c>
      <c r="K40" s="230">
        <v>5.29750524522563</v>
      </c>
    </row>
    <row r="41" s="176" customFormat="1" ht="18" customHeight="1" spans="1:11">
      <c r="A41" s="150" t="s">
        <v>214</v>
      </c>
      <c r="B41" s="195" t="s">
        <v>92</v>
      </c>
      <c r="C41" s="162" t="s">
        <v>92</v>
      </c>
      <c r="D41" s="204" t="s">
        <v>216</v>
      </c>
      <c r="E41" s="205" t="s">
        <v>217</v>
      </c>
      <c r="F41" s="206">
        <v>11.3347457627119</v>
      </c>
      <c r="G41" s="206">
        <v>10.9579131355932</v>
      </c>
      <c r="H41" s="206">
        <v>12.6059322033898</v>
      </c>
      <c r="I41" s="206">
        <v>34.8985911016949</v>
      </c>
      <c r="J41" s="206">
        <v>581.643185028249</v>
      </c>
      <c r="K41" s="206">
        <v>3.62736854886073</v>
      </c>
    </row>
    <row r="42" s="176" customFormat="1" ht="18" customHeight="1" spans="1:11">
      <c r="A42" s="150"/>
      <c r="B42" s="198"/>
      <c r="C42" s="150"/>
      <c r="D42" s="204"/>
      <c r="E42" s="205" t="s">
        <v>218</v>
      </c>
      <c r="F42" s="207">
        <v>12.01</v>
      </c>
      <c r="G42" s="207">
        <v>11.8</v>
      </c>
      <c r="H42" s="207">
        <v>11.85</v>
      </c>
      <c r="I42" s="207">
        <v>35.66</v>
      </c>
      <c r="J42" s="207">
        <v>594.333333333333</v>
      </c>
      <c r="K42" s="206">
        <v>6.89448441247003</v>
      </c>
    </row>
    <row r="43" s="176" customFormat="1" ht="18" customHeight="1" spans="1:11">
      <c r="A43" s="150"/>
      <c r="B43" s="198"/>
      <c r="C43" s="150"/>
      <c r="D43" s="204"/>
      <c r="E43" s="205" t="s">
        <v>219</v>
      </c>
      <c r="F43" s="208">
        <v>14.556</v>
      </c>
      <c r="G43" s="208">
        <v>14.126</v>
      </c>
      <c r="H43" s="208">
        <v>15.285</v>
      </c>
      <c r="I43" s="208">
        <v>43.967</v>
      </c>
      <c r="J43" s="208">
        <v>732.783333333333</v>
      </c>
      <c r="K43" s="208">
        <v>6.6901237563698</v>
      </c>
    </row>
    <row r="44" s="176" customFormat="1" ht="18" customHeight="1" spans="1:11">
      <c r="A44" s="150"/>
      <c r="B44" s="198"/>
      <c r="C44" s="150"/>
      <c r="D44" s="204"/>
      <c r="E44" s="205" t="s">
        <v>220</v>
      </c>
      <c r="F44" s="209">
        <v>11.83</v>
      </c>
      <c r="G44" s="209">
        <v>12.09</v>
      </c>
      <c r="H44" s="209">
        <v>11.96</v>
      </c>
      <c r="I44" s="209">
        <v>35.88</v>
      </c>
      <c r="J44" s="208">
        <v>598</v>
      </c>
      <c r="K44" s="209">
        <v>3.75939849624062</v>
      </c>
    </row>
    <row r="45" s="176" customFormat="1" ht="18" customHeight="1" spans="1:11">
      <c r="A45" s="150"/>
      <c r="B45" s="198"/>
      <c r="C45" s="150"/>
      <c r="D45" s="204"/>
      <c r="E45" s="205" t="s">
        <v>221</v>
      </c>
      <c r="F45" s="210">
        <v>11.1631675538559</v>
      </c>
      <c r="G45" s="210">
        <v>11.6408472817418</v>
      </c>
      <c r="H45" s="210">
        <v>11.4729586057816</v>
      </c>
      <c r="I45" s="209">
        <v>34.2769734413793</v>
      </c>
      <c r="J45" s="208">
        <v>571.282890689655</v>
      </c>
      <c r="K45" s="209">
        <v>5.79999999999987</v>
      </c>
    </row>
    <row r="46" s="176" customFormat="1" ht="18" customHeight="1" spans="1:11">
      <c r="A46" s="150"/>
      <c r="B46" s="198"/>
      <c r="C46" s="150"/>
      <c r="D46" s="204"/>
      <c r="E46" s="205" t="s">
        <v>222</v>
      </c>
      <c r="F46" s="211">
        <v>7.85897142857143</v>
      </c>
      <c r="G46" s="211">
        <v>8.04085714285714</v>
      </c>
      <c r="H46" s="211">
        <v>8.15554285714286</v>
      </c>
      <c r="I46" s="211">
        <v>24.0553714285714</v>
      </c>
      <c r="J46" s="211">
        <v>400.922857142857</v>
      </c>
      <c r="K46" s="209">
        <v>-8.30699597261639</v>
      </c>
    </row>
    <row r="47" s="176" customFormat="1" ht="18" customHeight="1" spans="1:11">
      <c r="A47" s="150"/>
      <c r="B47" s="198"/>
      <c r="C47" s="150"/>
      <c r="D47" s="204"/>
      <c r="E47" s="205" t="s">
        <v>223</v>
      </c>
      <c r="F47" s="208">
        <v>13.82</v>
      </c>
      <c r="G47" s="208">
        <v>13.53</v>
      </c>
      <c r="H47" s="208">
        <v>13.05</v>
      </c>
      <c r="I47" s="207">
        <v>40.4</v>
      </c>
      <c r="J47" s="211">
        <v>673.333333333333</v>
      </c>
      <c r="K47" s="209">
        <v>1.73759758247295</v>
      </c>
    </row>
    <row r="48" s="176" customFormat="1" ht="18" customHeight="1" spans="1:11">
      <c r="A48" s="150"/>
      <c r="B48" s="198"/>
      <c r="C48" s="150"/>
      <c r="D48" s="204"/>
      <c r="E48" s="205" t="s">
        <v>224</v>
      </c>
      <c r="F48" s="208">
        <v>10.14</v>
      </c>
      <c r="G48" s="208">
        <v>10.62</v>
      </c>
      <c r="H48" s="208">
        <v>9.54</v>
      </c>
      <c r="I48" s="207">
        <v>30.3</v>
      </c>
      <c r="J48" s="207">
        <v>505</v>
      </c>
      <c r="K48" s="206">
        <v>7.67590618336887</v>
      </c>
    </row>
    <row r="49" s="176" customFormat="1" ht="18" customHeight="1" spans="1:11">
      <c r="A49" s="150"/>
      <c r="B49" s="198"/>
      <c r="C49" s="150"/>
      <c r="D49" s="204"/>
      <c r="E49" s="205" t="s">
        <v>225</v>
      </c>
      <c r="F49" s="212">
        <v>13.5</v>
      </c>
      <c r="G49" s="212">
        <v>14.25</v>
      </c>
      <c r="H49" s="212">
        <v>13.4</v>
      </c>
      <c r="I49" s="207">
        <v>41.15</v>
      </c>
      <c r="J49" s="211">
        <v>685.833333333333</v>
      </c>
      <c r="K49" s="209">
        <v>2.36318407960201</v>
      </c>
    </row>
    <row r="50" s="176" customFormat="1" ht="18" customHeight="1" spans="1:11">
      <c r="A50" s="150"/>
      <c r="B50" s="198"/>
      <c r="C50" s="150"/>
      <c r="D50" s="204"/>
      <c r="E50" s="205" t="s">
        <v>226</v>
      </c>
      <c r="F50" s="207">
        <v>11.98</v>
      </c>
      <c r="G50" s="207">
        <v>11.79</v>
      </c>
      <c r="H50" s="207">
        <v>11.71</v>
      </c>
      <c r="I50" s="207">
        <v>35.48</v>
      </c>
      <c r="J50" s="207">
        <v>591.333333333333</v>
      </c>
      <c r="K50" s="207">
        <v>6.35491606714629</v>
      </c>
    </row>
    <row r="51" s="176" customFormat="1" ht="18" customHeight="1" spans="1:11">
      <c r="A51" s="150"/>
      <c r="B51" s="198"/>
      <c r="C51" s="150"/>
      <c r="D51" s="204"/>
      <c r="E51" s="205" t="s">
        <v>227</v>
      </c>
      <c r="F51" s="213">
        <v>11.43</v>
      </c>
      <c r="G51" s="213">
        <v>12.13</v>
      </c>
      <c r="H51" s="213">
        <v>11.5</v>
      </c>
      <c r="I51" s="207">
        <v>35.06</v>
      </c>
      <c r="J51" s="211">
        <v>584.333333333333</v>
      </c>
      <c r="K51" s="209">
        <v>1.80023228803719</v>
      </c>
    </row>
    <row r="52" s="176" customFormat="1" ht="18" customHeight="1" spans="1:11">
      <c r="A52" s="150"/>
      <c r="B52" s="198"/>
      <c r="C52" s="150"/>
      <c r="D52" s="204"/>
      <c r="E52" s="205" t="s">
        <v>228</v>
      </c>
      <c r="F52" s="207">
        <v>11.028275862069</v>
      </c>
      <c r="G52" s="207">
        <v>11.0829885057471</v>
      </c>
      <c r="H52" s="207">
        <v>11.1586206896552</v>
      </c>
      <c r="I52" s="207">
        <v>33.2698850574713</v>
      </c>
      <c r="J52" s="211">
        <v>554.498084291188</v>
      </c>
      <c r="K52" s="209">
        <v>4.55161153994806</v>
      </c>
    </row>
    <row r="53" s="176" customFormat="1" ht="18" customHeight="1" spans="1:11">
      <c r="A53" s="150"/>
      <c r="B53" s="198"/>
      <c r="C53" s="150"/>
      <c r="D53" s="204"/>
      <c r="E53" s="205" t="s">
        <v>229</v>
      </c>
      <c r="F53" s="212">
        <v>8.7596766743649</v>
      </c>
      <c r="G53" s="212">
        <v>8.9475519630485</v>
      </c>
      <c r="H53" s="212">
        <v>9.40794457274827</v>
      </c>
      <c r="I53" s="207">
        <v>27.1151732101617</v>
      </c>
      <c r="J53" s="211">
        <v>451.919553502694</v>
      </c>
      <c r="K53" s="209">
        <v>5.64682741071074</v>
      </c>
    </row>
    <row r="54" s="178" customFormat="1" ht="18" customHeight="1" spans="1:11">
      <c r="A54" s="150"/>
      <c r="B54" s="198"/>
      <c r="C54" s="150"/>
      <c r="D54" s="204"/>
      <c r="E54" s="214" t="s">
        <v>230</v>
      </c>
      <c r="F54" s="215"/>
      <c r="G54" s="215"/>
      <c r="H54" s="215"/>
      <c r="I54" s="215"/>
      <c r="J54" s="215">
        <f>AVERAGE(J41:J53)</f>
        <v>578.86281312728</v>
      </c>
      <c r="K54" s="233">
        <v>3.84456488137189</v>
      </c>
    </row>
    <row r="55" s="179" customFormat="1" ht="18" customHeight="1" spans="1:11">
      <c r="A55" s="150"/>
      <c r="B55" s="198"/>
      <c r="C55" s="150"/>
      <c r="D55" s="204" t="s">
        <v>231</v>
      </c>
      <c r="E55" s="216" t="s">
        <v>232</v>
      </c>
      <c r="F55" s="206">
        <v>8.91039260969977</v>
      </c>
      <c r="G55" s="206">
        <v>8.00795612009238</v>
      </c>
      <c r="H55" s="206">
        <v>8.7418129330254</v>
      </c>
      <c r="I55" s="206">
        <f t="shared" ref="I55:I59" si="2">SUM(F55:H55)</f>
        <v>25.6601616628176</v>
      </c>
      <c r="J55" s="206">
        <f>I55/0.06</f>
        <v>427.669361046959</v>
      </c>
      <c r="K55" s="206">
        <f>(J55-438.3)/438.3*100</f>
        <v>-2.425425268775</v>
      </c>
    </row>
    <row r="56" s="179" customFormat="1" ht="18" customHeight="1" spans="1:11">
      <c r="A56" s="150"/>
      <c r="B56" s="198"/>
      <c r="C56" s="150"/>
      <c r="D56" s="204"/>
      <c r="E56" s="216" t="s">
        <v>233</v>
      </c>
      <c r="F56" s="206">
        <v>9.93</v>
      </c>
      <c r="G56" s="206">
        <v>9.7</v>
      </c>
      <c r="H56" s="206">
        <v>9.2</v>
      </c>
      <c r="I56" s="206">
        <f t="shared" si="2"/>
        <v>28.83</v>
      </c>
      <c r="J56" s="206">
        <f>I56*50/3</f>
        <v>480.5</v>
      </c>
      <c r="K56" s="206">
        <f>J56/470.67*100-100</f>
        <v>2.08851212101897</v>
      </c>
    </row>
    <row r="57" s="179" customFormat="1" ht="18" customHeight="1" spans="1:11">
      <c r="A57" s="150"/>
      <c r="B57" s="198"/>
      <c r="C57" s="150"/>
      <c r="D57" s="204"/>
      <c r="E57" s="216" t="s">
        <v>234</v>
      </c>
      <c r="F57" s="206">
        <v>11.2</v>
      </c>
      <c r="G57" s="206">
        <v>10.4</v>
      </c>
      <c r="H57" s="208">
        <v>10.8</v>
      </c>
      <c r="I57" s="208">
        <v>32.4</v>
      </c>
      <c r="J57" s="208">
        <f>I57*50/3</f>
        <v>540</v>
      </c>
      <c r="K57" s="208">
        <f>(J57-515)/515*100</f>
        <v>4.85436893203883</v>
      </c>
    </row>
    <row r="58" s="179" customFormat="1" ht="18" customHeight="1" spans="1:11">
      <c r="A58" s="150"/>
      <c r="B58" s="198"/>
      <c r="C58" s="150"/>
      <c r="D58" s="204"/>
      <c r="E58" s="216" t="s">
        <v>235</v>
      </c>
      <c r="F58" s="206">
        <v>11.99</v>
      </c>
      <c r="G58" s="206">
        <v>11.78</v>
      </c>
      <c r="H58" s="206">
        <v>10.99</v>
      </c>
      <c r="I58" s="206">
        <f t="shared" si="2"/>
        <v>34.76</v>
      </c>
      <c r="J58" s="206">
        <f>I58/3*50</f>
        <v>579.333333333333</v>
      </c>
      <c r="K58" s="208">
        <v>-4.61031833150386</v>
      </c>
    </row>
    <row r="59" s="179" customFormat="1" ht="18" customHeight="1" spans="1:11">
      <c r="A59" s="150"/>
      <c r="B59" s="198"/>
      <c r="C59" s="150"/>
      <c r="D59" s="204"/>
      <c r="E59" s="216" t="s">
        <v>236</v>
      </c>
      <c r="F59" s="217">
        <v>9.64</v>
      </c>
      <c r="G59" s="217">
        <v>9.18</v>
      </c>
      <c r="H59" s="217">
        <v>9.33</v>
      </c>
      <c r="I59" s="206">
        <f t="shared" si="2"/>
        <v>28.15</v>
      </c>
      <c r="J59" s="206">
        <f>I59/3*50</f>
        <v>469.166666666667</v>
      </c>
      <c r="K59" s="206">
        <f>(J59-449.17)/4.4917</f>
        <v>4.4519150136177</v>
      </c>
    </row>
    <row r="60" s="179" customFormat="1" ht="18" customHeight="1" spans="1:11">
      <c r="A60" s="150"/>
      <c r="B60" s="198"/>
      <c r="C60" s="150"/>
      <c r="D60" s="204"/>
      <c r="E60" s="216" t="s">
        <v>237</v>
      </c>
      <c r="F60" s="218">
        <v>10.47</v>
      </c>
      <c r="G60" s="218">
        <v>11</v>
      </c>
      <c r="H60" s="218">
        <v>10.42</v>
      </c>
      <c r="I60" s="218">
        <f>F60+G60+H60</f>
        <v>31.89</v>
      </c>
      <c r="J60" s="218">
        <f>666.7/13.33*(I60/3)</f>
        <v>531.659489872468</v>
      </c>
      <c r="K60" s="218">
        <f>(J60-526.16)/526.16*100</f>
        <v>1.04521245865672</v>
      </c>
    </row>
    <row r="61" s="179" customFormat="1" ht="18" customHeight="1" spans="1:11">
      <c r="A61" s="150"/>
      <c r="B61" s="198"/>
      <c r="C61" s="150"/>
      <c r="D61" s="204"/>
      <c r="E61" s="216" t="s">
        <v>238</v>
      </c>
      <c r="F61" s="218">
        <v>11.2991235382309</v>
      </c>
      <c r="G61" s="218">
        <v>11.1800128935532</v>
      </c>
      <c r="H61" s="218">
        <v>11.1662110874962</v>
      </c>
      <c r="I61" s="206">
        <v>33.6453475192803</v>
      </c>
      <c r="J61" s="206">
        <f>I61/13.33/3*667</f>
        <v>561.176463999999</v>
      </c>
      <c r="K61" s="218">
        <v>5.52</v>
      </c>
    </row>
    <row r="62" s="179" customFormat="1" ht="18" customHeight="1" spans="1:11">
      <c r="A62" s="150"/>
      <c r="B62" s="198"/>
      <c r="C62" s="150"/>
      <c r="D62" s="204"/>
      <c r="E62" s="216" t="s">
        <v>239</v>
      </c>
      <c r="F62" s="219">
        <v>9.6</v>
      </c>
      <c r="G62" s="219">
        <v>10</v>
      </c>
      <c r="H62" s="219">
        <v>9.7</v>
      </c>
      <c r="I62" s="234">
        <f t="shared" ref="I62:I65" si="3">SUM(F62:H62)</f>
        <v>29.3</v>
      </c>
      <c r="J62" s="217">
        <f>I62/3/13.4*666.7</f>
        <v>485.928109452736</v>
      </c>
      <c r="K62" s="217">
        <f>(J62-565.5)/565.5*100</f>
        <v>-14.0710681781191</v>
      </c>
    </row>
    <row r="63" s="179" customFormat="1" ht="18" customHeight="1" spans="1:11">
      <c r="A63" s="150"/>
      <c r="B63" s="198"/>
      <c r="C63" s="150"/>
      <c r="D63" s="204"/>
      <c r="E63" s="216" t="s">
        <v>240</v>
      </c>
      <c r="F63" s="220">
        <v>9.62</v>
      </c>
      <c r="G63" s="220">
        <v>9.85005714285714</v>
      </c>
      <c r="H63" s="220">
        <v>9.05228571428571</v>
      </c>
      <c r="I63" s="220">
        <f t="shared" si="3"/>
        <v>28.5223428571428</v>
      </c>
      <c r="J63" s="220">
        <f>(F63+G63+H63)/3/14*666.7</f>
        <v>452.758237687075</v>
      </c>
      <c r="K63" s="220">
        <f>(J63-421.88)/421.88*100</f>
        <v>7.31919922420468</v>
      </c>
    </row>
    <row r="64" s="179" customFormat="1" ht="18" customHeight="1" spans="1:11">
      <c r="A64" s="150"/>
      <c r="B64" s="198"/>
      <c r="C64" s="150"/>
      <c r="D64" s="204"/>
      <c r="E64" s="216" t="s">
        <v>241</v>
      </c>
      <c r="F64" s="221">
        <v>11.65</v>
      </c>
      <c r="G64" s="221">
        <v>12.05</v>
      </c>
      <c r="H64" s="221">
        <v>11.45</v>
      </c>
      <c r="I64" s="206">
        <f t="shared" si="3"/>
        <v>35.15</v>
      </c>
      <c r="J64" s="206">
        <v>585.833333333333</v>
      </c>
      <c r="K64" s="206">
        <v>-1.54061624649859</v>
      </c>
    </row>
    <row r="65" s="179" customFormat="1" ht="18" customHeight="1" spans="1:11">
      <c r="A65" s="150"/>
      <c r="B65" s="198"/>
      <c r="C65" s="150"/>
      <c r="D65" s="204"/>
      <c r="E65" s="216" t="s">
        <v>242</v>
      </c>
      <c r="F65" s="206">
        <v>10.72</v>
      </c>
      <c r="G65" s="206">
        <v>10.59</v>
      </c>
      <c r="H65" s="206">
        <v>10.61</v>
      </c>
      <c r="I65" s="206">
        <f t="shared" si="3"/>
        <v>31.92</v>
      </c>
      <c r="J65" s="206">
        <f>(I65/3)*50</f>
        <v>532</v>
      </c>
      <c r="K65" s="206">
        <f>(J65-541.17)/541.17*100</f>
        <v>-1.6944767817876</v>
      </c>
    </row>
    <row r="66" s="179" customFormat="1" ht="18" customHeight="1" spans="1:11">
      <c r="A66" s="150"/>
      <c r="B66" s="198"/>
      <c r="C66" s="150"/>
      <c r="D66" s="204"/>
      <c r="E66" s="222" t="s">
        <v>228</v>
      </c>
      <c r="F66" s="208">
        <v>9.05</v>
      </c>
      <c r="G66" s="208">
        <v>11.06</v>
      </c>
      <c r="H66" s="208">
        <v>10.58</v>
      </c>
      <c r="I66" s="208">
        <v>10.23</v>
      </c>
      <c r="J66" s="208">
        <v>511.5</v>
      </c>
      <c r="K66" s="208">
        <v>-3.88</v>
      </c>
    </row>
    <row r="67" s="180" customFormat="1" ht="18" customHeight="1" spans="1:11">
      <c r="A67" s="150"/>
      <c r="B67" s="198"/>
      <c r="C67" s="150"/>
      <c r="D67" s="204"/>
      <c r="E67" s="237" t="s">
        <v>250</v>
      </c>
      <c r="F67" s="215"/>
      <c r="G67" s="215"/>
      <c r="H67" s="215"/>
      <c r="I67" s="215"/>
      <c r="J67" s="215">
        <f>AVERAGE(J55:J66)</f>
        <v>513.127082949381</v>
      </c>
      <c r="K67" s="235">
        <f>(J67-516.18)/516.18*100</f>
        <v>-0.591444273435438</v>
      </c>
    </row>
    <row r="68" s="182" customFormat="1" ht="18" customHeight="1" spans="1:11">
      <c r="A68" s="150"/>
      <c r="B68" s="198"/>
      <c r="C68" s="150"/>
      <c r="D68" s="223" t="s">
        <v>243</v>
      </c>
      <c r="E68" s="222" t="s">
        <v>244</v>
      </c>
      <c r="F68" s="206">
        <v>107.881773399015</v>
      </c>
      <c r="G68" s="206">
        <v>116.15763546798</v>
      </c>
      <c r="H68" s="224"/>
      <c r="I68" s="218">
        <v>224.039408866995</v>
      </c>
      <c r="J68" s="218">
        <v>498.8</v>
      </c>
      <c r="K68" s="218">
        <v>2.76060980634529</v>
      </c>
    </row>
    <row r="69" s="182" customFormat="1" ht="18" customHeight="1" spans="1:11">
      <c r="A69" s="150"/>
      <c r="B69" s="198"/>
      <c r="C69" s="150"/>
      <c r="D69" s="223"/>
      <c r="E69" s="205" t="s">
        <v>245</v>
      </c>
      <c r="F69" s="206">
        <v>111.8</v>
      </c>
      <c r="G69" s="206">
        <v>116.3</v>
      </c>
      <c r="H69" s="224"/>
      <c r="I69" s="225">
        <v>228.1</v>
      </c>
      <c r="J69" s="225">
        <v>507.142333333333</v>
      </c>
      <c r="K69" s="225">
        <v>4.48923499770957</v>
      </c>
    </row>
    <row r="70" s="182" customFormat="1" ht="18" customHeight="1" spans="1:11">
      <c r="A70" s="150"/>
      <c r="B70" s="198"/>
      <c r="C70" s="150"/>
      <c r="D70" s="223"/>
      <c r="E70" s="222" t="s">
        <v>225</v>
      </c>
      <c r="F70" s="225">
        <v>101.74</v>
      </c>
      <c r="G70" s="225">
        <v>103.88</v>
      </c>
      <c r="H70" s="224"/>
      <c r="I70" s="225">
        <v>205.62</v>
      </c>
      <c r="J70" s="225">
        <v>439.58</v>
      </c>
      <c r="K70" s="225">
        <v>0.43</v>
      </c>
    </row>
    <row r="71" s="182" customFormat="1" ht="18" customHeight="1" spans="1:11">
      <c r="A71" s="150"/>
      <c r="B71" s="198"/>
      <c r="C71" s="150"/>
      <c r="D71" s="223"/>
      <c r="E71" s="205" t="s">
        <v>218</v>
      </c>
      <c r="F71" s="226">
        <v>316.5</v>
      </c>
      <c r="G71" s="226">
        <v>302.5</v>
      </c>
      <c r="H71" s="224"/>
      <c r="I71" s="226">
        <v>619</v>
      </c>
      <c r="J71" s="226">
        <v>589.52</v>
      </c>
      <c r="K71" s="226">
        <v>7.19</v>
      </c>
    </row>
    <row r="72" s="182" customFormat="1" ht="18" customHeight="1" spans="1:11">
      <c r="A72" s="150"/>
      <c r="B72" s="198"/>
      <c r="C72" s="150"/>
      <c r="D72" s="223"/>
      <c r="E72" s="222" t="s">
        <v>246</v>
      </c>
      <c r="F72" s="217">
        <v>118.7</v>
      </c>
      <c r="G72" s="217">
        <v>112.69</v>
      </c>
      <c r="H72" s="224"/>
      <c r="I72" s="217">
        <v>231.39</v>
      </c>
      <c r="J72" s="217">
        <v>468.329426229508</v>
      </c>
      <c r="K72" s="206">
        <v>5.22510231923602</v>
      </c>
    </row>
    <row r="73" s="182" customFormat="1" ht="18" customHeight="1" spans="1:11">
      <c r="A73" s="150"/>
      <c r="B73" s="198"/>
      <c r="C73" s="150"/>
      <c r="D73" s="223"/>
      <c r="E73" s="222" t="s">
        <v>247</v>
      </c>
      <c r="F73" s="227">
        <v>132.42</v>
      </c>
      <c r="G73" s="227">
        <v>130.22</v>
      </c>
      <c r="H73" s="224"/>
      <c r="I73" s="208">
        <v>262.64</v>
      </c>
      <c r="J73" s="208">
        <v>583.647362666667</v>
      </c>
      <c r="K73" s="208">
        <v>3.82597976779212</v>
      </c>
    </row>
    <row r="74" s="182" customFormat="1" ht="18" customHeight="1" spans="1:11">
      <c r="A74" s="150"/>
      <c r="B74" s="198"/>
      <c r="C74" s="150"/>
      <c r="D74" s="223"/>
      <c r="E74" s="222" t="s">
        <v>248</v>
      </c>
      <c r="F74" s="208">
        <v>134.21</v>
      </c>
      <c r="G74" s="208">
        <v>129.95</v>
      </c>
      <c r="H74" s="224"/>
      <c r="I74" s="206">
        <v>264.16</v>
      </c>
      <c r="J74" s="206">
        <v>587.31</v>
      </c>
      <c r="K74" s="236">
        <v>4.24</v>
      </c>
    </row>
    <row r="75" s="182" customFormat="1" ht="18" customHeight="1" spans="1:11">
      <c r="A75" s="150"/>
      <c r="B75" s="198"/>
      <c r="C75" s="150"/>
      <c r="D75" s="223"/>
      <c r="E75" s="222" t="s">
        <v>223</v>
      </c>
      <c r="F75" s="206">
        <v>139.1</v>
      </c>
      <c r="G75" s="206">
        <v>138</v>
      </c>
      <c r="H75" s="224"/>
      <c r="I75" s="206">
        <v>277.1</v>
      </c>
      <c r="J75" s="206">
        <v>615.808566666667</v>
      </c>
      <c r="K75" s="206">
        <v>3.27991054789414</v>
      </c>
    </row>
    <row r="76" s="182" customFormat="1" ht="18" customHeight="1" spans="1:11">
      <c r="A76" s="150"/>
      <c r="B76" s="198"/>
      <c r="C76" s="150"/>
      <c r="D76" s="223"/>
      <c r="E76" s="222" t="s">
        <v>228</v>
      </c>
      <c r="F76" s="206">
        <v>141.28</v>
      </c>
      <c r="G76" s="206">
        <v>142.47</v>
      </c>
      <c r="H76" s="224"/>
      <c r="I76" s="206">
        <v>283.75</v>
      </c>
      <c r="J76" s="206">
        <v>567.5</v>
      </c>
      <c r="K76" s="206">
        <v>7.97</v>
      </c>
    </row>
    <row r="77" s="182" customFormat="1" ht="18" customHeight="1" spans="1:11">
      <c r="A77" s="150"/>
      <c r="B77" s="228"/>
      <c r="C77" s="150"/>
      <c r="D77" s="223"/>
      <c r="E77" s="229" t="s">
        <v>249</v>
      </c>
      <c r="F77" s="230"/>
      <c r="G77" s="230"/>
      <c r="H77" s="224"/>
      <c r="I77" s="230"/>
      <c r="J77" s="230">
        <f>AVERAGE(J68:J76)</f>
        <v>539.737520988464</v>
      </c>
      <c r="K77" s="230">
        <v>4.44430962746477</v>
      </c>
    </row>
    <row r="78" s="183" customFormat="1" ht="18" customHeight="1" spans="1:11">
      <c r="A78" s="150" t="s">
        <v>214</v>
      </c>
      <c r="B78" s="195" t="s">
        <v>96</v>
      </c>
      <c r="C78" s="203" t="s">
        <v>251</v>
      </c>
      <c r="D78" s="204" t="s">
        <v>216</v>
      </c>
      <c r="E78" s="205" t="s">
        <v>217</v>
      </c>
      <c r="F78" s="206">
        <v>11.2923728813559</v>
      </c>
      <c r="G78" s="206">
        <v>11.5730720338983</v>
      </c>
      <c r="H78" s="206">
        <v>11.4936440677966</v>
      </c>
      <c r="I78" s="206">
        <v>34.3590889830508</v>
      </c>
      <c r="J78" s="206">
        <v>572.651483050847</v>
      </c>
      <c r="K78" s="206">
        <v>2.02537880896818</v>
      </c>
    </row>
    <row r="79" s="183" customFormat="1" ht="18" customHeight="1" spans="1:11">
      <c r="A79" s="150"/>
      <c r="B79" s="198"/>
      <c r="C79" s="203"/>
      <c r="D79" s="204"/>
      <c r="E79" s="205" t="s">
        <v>218</v>
      </c>
      <c r="F79" s="207">
        <v>11.7</v>
      </c>
      <c r="G79" s="207">
        <v>11.55</v>
      </c>
      <c r="H79" s="207">
        <v>11.78</v>
      </c>
      <c r="I79" s="207">
        <v>35.03</v>
      </c>
      <c r="J79" s="207">
        <v>583.833333333333</v>
      </c>
      <c r="K79" s="206">
        <v>5.00599520383694</v>
      </c>
    </row>
    <row r="80" s="183" customFormat="1" ht="18" customHeight="1" spans="1:11">
      <c r="A80" s="150"/>
      <c r="B80" s="198"/>
      <c r="C80" s="203"/>
      <c r="D80" s="204"/>
      <c r="E80" s="205" t="s">
        <v>219</v>
      </c>
      <c r="F80" s="208">
        <v>14.151</v>
      </c>
      <c r="G80" s="208">
        <v>13.339</v>
      </c>
      <c r="H80" s="208">
        <v>13.79</v>
      </c>
      <c r="I80" s="208">
        <v>41.28</v>
      </c>
      <c r="J80" s="208">
        <v>688</v>
      </c>
      <c r="K80" s="208">
        <v>0.169861684057262</v>
      </c>
    </row>
    <row r="81" s="183" customFormat="1" ht="18" customHeight="1" spans="1:11">
      <c r="A81" s="150"/>
      <c r="B81" s="198"/>
      <c r="C81" s="203"/>
      <c r="D81" s="204"/>
      <c r="E81" s="205" t="s">
        <v>220</v>
      </c>
      <c r="F81" s="209">
        <v>12.56</v>
      </c>
      <c r="G81" s="209">
        <v>12.18</v>
      </c>
      <c r="H81" s="209">
        <v>12.45</v>
      </c>
      <c r="I81" s="209">
        <v>37.19</v>
      </c>
      <c r="J81" s="208">
        <v>619.833333333333</v>
      </c>
      <c r="K81" s="209">
        <v>7.5477154424523</v>
      </c>
    </row>
    <row r="82" s="183" customFormat="1" ht="18" customHeight="1" spans="1:11">
      <c r="A82" s="150"/>
      <c r="B82" s="198"/>
      <c r="C82" s="203"/>
      <c r="D82" s="204"/>
      <c r="E82" s="205" t="s">
        <v>221</v>
      </c>
      <c r="F82" s="210">
        <v>11.7135376751158</v>
      </c>
      <c r="G82" s="210">
        <v>11.8796871456848</v>
      </c>
      <c r="H82" s="210">
        <v>11.7204812766507</v>
      </c>
      <c r="I82" s="209">
        <v>35.3137060974513</v>
      </c>
      <c r="J82" s="208">
        <v>588.561768290855</v>
      </c>
      <c r="K82" s="209">
        <v>8.99999999999997</v>
      </c>
    </row>
    <row r="83" s="183" customFormat="1" ht="18" customHeight="1" spans="1:11">
      <c r="A83" s="150"/>
      <c r="B83" s="198"/>
      <c r="C83" s="203"/>
      <c r="D83" s="204"/>
      <c r="E83" s="205" t="s">
        <v>222</v>
      </c>
      <c r="F83" s="211">
        <v>9.3248</v>
      </c>
      <c r="G83" s="211">
        <v>9.55</v>
      </c>
      <c r="H83" s="211">
        <v>9.65</v>
      </c>
      <c r="I83" s="211">
        <v>28.5248</v>
      </c>
      <c r="J83" s="211">
        <v>475.413333333333</v>
      </c>
      <c r="K83" s="209">
        <v>8.72933760539483</v>
      </c>
    </row>
    <row r="84" s="183" customFormat="1" ht="18" customHeight="1" spans="1:11">
      <c r="A84" s="150"/>
      <c r="B84" s="198"/>
      <c r="C84" s="203"/>
      <c r="D84" s="204"/>
      <c r="E84" s="205" t="s">
        <v>223</v>
      </c>
      <c r="F84" s="208">
        <v>14.08</v>
      </c>
      <c r="G84" s="208">
        <v>13.12</v>
      </c>
      <c r="H84" s="208">
        <v>13.76</v>
      </c>
      <c r="I84" s="207">
        <v>40.96</v>
      </c>
      <c r="J84" s="211">
        <v>682.666666666667</v>
      </c>
      <c r="K84" s="209">
        <v>3.14782170737852</v>
      </c>
    </row>
    <row r="85" s="183" customFormat="1" ht="18" customHeight="1" spans="1:11">
      <c r="A85" s="150"/>
      <c r="B85" s="198"/>
      <c r="C85" s="203"/>
      <c r="D85" s="204"/>
      <c r="E85" s="205" t="s">
        <v>224</v>
      </c>
      <c r="F85" s="208">
        <v>9.85</v>
      </c>
      <c r="G85" s="208">
        <v>9.87</v>
      </c>
      <c r="H85" s="208">
        <v>10.26</v>
      </c>
      <c r="I85" s="207">
        <v>29.98</v>
      </c>
      <c r="J85" s="207">
        <v>499.666666666667</v>
      </c>
      <c r="K85" s="206">
        <v>6.53873489694384</v>
      </c>
    </row>
    <row r="86" s="183" customFormat="1" ht="18" customHeight="1" spans="1:11">
      <c r="A86" s="150"/>
      <c r="B86" s="198"/>
      <c r="C86" s="203"/>
      <c r="D86" s="204"/>
      <c r="E86" s="205" t="s">
        <v>225</v>
      </c>
      <c r="F86" s="212">
        <v>13.9</v>
      </c>
      <c r="G86" s="212">
        <v>14.3</v>
      </c>
      <c r="H86" s="212">
        <v>14.1</v>
      </c>
      <c r="I86" s="207">
        <v>42.3</v>
      </c>
      <c r="J86" s="211">
        <v>705</v>
      </c>
      <c r="K86" s="209">
        <v>5.22388059701494</v>
      </c>
    </row>
    <row r="87" s="183" customFormat="1" ht="18" customHeight="1" spans="1:11">
      <c r="A87" s="150"/>
      <c r="B87" s="198"/>
      <c r="C87" s="203"/>
      <c r="D87" s="204"/>
      <c r="E87" s="205" t="s">
        <v>226</v>
      </c>
      <c r="F87" s="207">
        <v>12.25</v>
      </c>
      <c r="G87" s="207">
        <v>11.91</v>
      </c>
      <c r="H87" s="207">
        <v>12.05</v>
      </c>
      <c r="I87" s="207">
        <v>36.21</v>
      </c>
      <c r="J87" s="207">
        <v>603.5</v>
      </c>
      <c r="K87" s="207">
        <v>8.5431654676259</v>
      </c>
    </row>
    <row r="88" s="183" customFormat="1" ht="18" customHeight="1" spans="1:11">
      <c r="A88" s="150"/>
      <c r="B88" s="198"/>
      <c r="C88" s="203"/>
      <c r="D88" s="204"/>
      <c r="E88" s="205" t="s">
        <v>227</v>
      </c>
      <c r="F88" s="213">
        <v>11.85</v>
      </c>
      <c r="G88" s="213">
        <v>11.645712</v>
      </c>
      <c r="H88" s="213">
        <v>11.77</v>
      </c>
      <c r="I88" s="207">
        <v>35.265712</v>
      </c>
      <c r="J88" s="211">
        <v>587.761866666667</v>
      </c>
      <c r="K88" s="209">
        <v>2.39753774680605</v>
      </c>
    </row>
    <row r="89" s="183" customFormat="1" ht="18" customHeight="1" spans="1:11">
      <c r="A89" s="150"/>
      <c r="B89" s="198"/>
      <c r="C89" s="203"/>
      <c r="D89" s="204"/>
      <c r="E89" s="205" t="s">
        <v>228</v>
      </c>
      <c r="F89" s="207">
        <v>11.1896551724138</v>
      </c>
      <c r="G89" s="207">
        <v>11.576206896552</v>
      </c>
      <c r="H89" s="207">
        <v>11.5988505747126</v>
      </c>
      <c r="I89" s="207">
        <v>34.3647126436784</v>
      </c>
      <c r="J89" s="211">
        <v>572.745210727973</v>
      </c>
      <c r="K89" s="209">
        <v>7.99214006292348</v>
      </c>
    </row>
    <row r="90" s="183" customFormat="1" ht="18" customHeight="1" spans="1:11">
      <c r="A90" s="150"/>
      <c r="B90" s="198"/>
      <c r="C90" s="203"/>
      <c r="D90" s="204"/>
      <c r="E90" s="205" t="s">
        <v>229</v>
      </c>
      <c r="F90" s="212">
        <v>8.84496535796767</v>
      </c>
      <c r="G90" s="212">
        <v>8.98133949191686</v>
      </c>
      <c r="H90" s="212">
        <v>9.20766743648961</v>
      </c>
      <c r="I90" s="207">
        <v>27.0339722863741</v>
      </c>
      <c r="J90" s="211">
        <v>450.566204772902</v>
      </c>
      <c r="K90" s="209">
        <v>5.33045030647906</v>
      </c>
    </row>
    <row r="91" s="183" customFormat="1" ht="18" customHeight="1" spans="1:11">
      <c r="A91" s="150"/>
      <c r="B91" s="198"/>
      <c r="C91" s="203"/>
      <c r="D91" s="204"/>
      <c r="E91" s="214" t="s">
        <v>230</v>
      </c>
      <c r="F91" s="215"/>
      <c r="G91" s="215"/>
      <c r="H91" s="215"/>
      <c r="I91" s="215"/>
      <c r="J91" s="215">
        <f>AVERAGE(J78:J90)</f>
        <v>586.938451295583</v>
      </c>
      <c r="K91" s="233">
        <v>5.29328660387508</v>
      </c>
    </row>
    <row r="92" s="177" customFormat="1" ht="18" customHeight="1" spans="1:11">
      <c r="A92" s="150"/>
      <c r="B92" s="198"/>
      <c r="C92" s="203"/>
      <c r="D92" s="204" t="s">
        <v>231</v>
      </c>
      <c r="E92" s="216" t="s">
        <v>232</v>
      </c>
      <c r="F92" s="206">
        <v>9.54739030023095</v>
      </c>
      <c r="G92" s="206">
        <v>9.98516166281755</v>
      </c>
      <c r="H92" s="206">
        <v>8.89644341801386</v>
      </c>
      <c r="I92" s="206">
        <f t="shared" ref="I92:I96" si="4">SUM(F92:H92)</f>
        <v>28.4289953810624</v>
      </c>
      <c r="J92" s="206">
        <f>I92/0.06</f>
        <v>473.816589684373</v>
      </c>
      <c r="K92" s="206">
        <f>(J92-438.3)/438.3*100</f>
        <v>8.10326025196728</v>
      </c>
    </row>
    <row r="93" s="177" customFormat="1" ht="18" customHeight="1" spans="1:11">
      <c r="A93" s="150"/>
      <c r="B93" s="198"/>
      <c r="C93" s="203"/>
      <c r="D93" s="204"/>
      <c r="E93" s="216" t="s">
        <v>233</v>
      </c>
      <c r="F93" s="206">
        <v>9.83</v>
      </c>
      <c r="G93" s="206">
        <v>10.55</v>
      </c>
      <c r="H93" s="206">
        <v>9.2</v>
      </c>
      <c r="I93" s="206">
        <f t="shared" si="4"/>
        <v>29.58</v>
      </c>
      <c r="J93" s="206">
        <f>I93*50/3</f>
        <v>493</v>
      </c>
      <c r="K93" s="206">
        <f>J93/470.67*100-100</f>
        <v>4.74430067775724</v>
      </c>
    </row>
    <row r="94" s="177" customFormat="1" ht="18" customHeight="1" spans="1:11">
      <c r="A94" s="150"/>
      <c r="B94" s="198"/>
      <c r="C94" s="203"/>
      <c r="D94" s="204"/>
      <c r="E94" s="216" t="s">
        <v>234</v>
      </c>
      <c r="F94" s="206">
        <v>10.5</v>
      </c>
      <c r="G94" s="206">
        <v>11</v>
      </c>
      <c r="H94" s="208">
        <v>11.2</v>
      </c>
      <c r="I94" s="208">
        <v>32.7</v>
      </c>
      <c r="J94" s="208">
        <f>I94*50/3</f>
        <v>545</v>
      </c>
      <c r="K94" s="208">
        <f>(J94-515)/515*100</f>
        <v>5.82524271844662</v>
      </c>
    </row>
    <row r="95" s="177" customFormat="1" ht="18" customHeight="1" spans="1:11">
      <c r="A95" s="150"/>
      <c r="B95" s="198"/>
      <c r="C95" s="203"/>
      <c r="D95" s="204"/>
      <c r="E95" s="216" t="s">
        <v>235</v>
      </c>
      <c r="F95" s="206">
        <v>12.84</v>
      </c>
      <c r="G95" s="206">
        <v>12.45</v>
      </c>
      <c r="H95" s="206">
        <v>12.06</v>
      </c>
      <c r="I95" s="206">
        <f t="shared" si="4"/>
        <v>37.35</v>
      </c>
      <c r="J95" s="206">
        <f>I95/3*50</f>
        <v>622.5</v>
      </c>
      <c r="K95" s="208">
        <v>2.49725576289791</v>
      </c>
    </row>
    <row r="96" s="177" customFormat="1" ht="18" customHeight="1" spans="1:11">
      <c r="A96" s="150"/>
      <c r="B96" s="198"/>
      <c r="C96" s="203"/>
      <c r="D96" s="204"/>
      <c r="E96" s="216" t="s">
        <v>236</v>
      </c>
      <c r="F96" s="217">
        <v>9.47</v>
      </c>
      <c r="G96" s="217">
        <v>9.58</v>
      </c>
      <c r="H96" s="217">
        <v>9.83</v>
      </c>
      <c r="I96" s="206">
        <f t="shared" si="4"/>
        <v>28.88</v>
      </c>
      <c r="J96" s="206">
        <f>I96/3*50</f>
        <v>481.333333333333</v>
      </c>
      <c r="K96" s="206">
        <f>(J96-449.17)/4.4917</f>
        <v>7.16061476352681</v>
      </c>
    </row>
    <row r="97" s="177" customFormat="1" ht="18" customHeight="1" spans="1:11">
      <c r="A97" s="150"/>
      <c r="B97" s="198"/>
      <c r="C97" s="203"/>
      <c r="D97" s="204"/>
      <c r="E97" s="216" t="s">
        <v>237</v>
      </c>
      <c r="F97" s="218">
        <v>11.75</v>
      </c>
      <c r="G97" s="218">
        <v>12.04</v>
      </c>
      <c r="H97" s="218">
        <v>11.86</v>
      </c>
      <c r="I97" s="218">
        <f>F97+G97+H97</f>
        <v>35.65</v>
      </c>
      <c r="J97" s="218">
        <f>666.7/13.33*(I97/3)</f>
        <v>594.34496124031</v>
      </c>
      <c r="K97" s="218">
        <f>(J97-526.16)/526.16*100</f>
        <v>12.9589784932929</v>
      </c>
    </row>
    <row r="98" s="177" customFormat="1" ht="18" customHeight="1" spans="1:11">
      <c r="A98" s="150"/>
      <c r="B98" s="198"/>
      <c r="C98" s="203"/>
      <c r="D98" s="204"/>
      <c r="E98" s="216" t="s">
        <v>238</v>
      </c>
      <c r="F98" s="218">
        <v>11.4921787106447</v>
      </c>
      <c r="G98" s="218">
        <v>11.4845844077961</v>
      </c>
      <c r="H98" s="218">
        <v>11.4625278743328</v>
      </c>
      <c r="I98" s="206">
        <v>34.4392909927736</v>
      </c>
      <c r="J98" s="206">
        <f>I98/13.33/3*667</f>
        <v>574.418782</v>
      </c>
      <c r="K98" s="218">
        <v>8.01</v>
      </c>
    </row>
    <row r="99" s="177" customFormat="1" ht="18" customHeight="1" spans="1:11">
      <c r="A99" s="150"/>
      <c r="B99" s="198"/>
      <c r="C99" s="203"/>
      <c r="D99" s="204"/>
      <c r="E99" s="216" t="s">
        <v>239</v>
      </c>
      <c r="F99" s="219">
        <v>11.6855506285714</v>
      </c>
      <c r="G99" s="219">
        <v>11.9</v>
      </c>
      <c r="H99" s="219">
        <v>12.1</v>
      </c>
      <c r="I99" s="234">
        <f t="shared" ref="I99:I102" si="5">SUM(F99:H99)</f>
        <v>35.6855506285714</v>
      </c>
      <c r="J99" s="217">
        <f>I99/3/13.4*666.7</f>
        <v>591.829766270362</v>
      </c>
      <c r="K99" s="217">
        <f>(J99-565.5)/565.5*100</f>
        <v>4.6560152555901</v>
      </c>
    </row>
    <row r="100" s="177" customFormat="1" ht="18" customHeight="1" spans="1:11">
      <c r="A100" s="150"/>
      <c r="B100" s="198"/>
      <c r="C100" s="203"/>
      <c r="D100" s="204"/>
      <c r="E100" s="216" t="s">
        <v>240</v>
      </c>
      <c r="F100" s="220">
        <v>9.46</v>
      </c>
      <c r="G100" s="220">
        <v>8.95</v>
      </c>
      <c r="H100" s="220">
        <v>9.01182857142857</v>
      </c>
      <c r="I100" s="220">
        <f t="shared" si="5"/>
        <v>27.4218285714286</v>
      </c>
      <c r="J100" s="220">
        <f>(F100+G100+H100)/3/14*666.7</f>
        <v>435.288883537415</v>
      </c>
      <c r="K100" s="220">
        <f>(J100-421.88)/421.88*100</f>
        <v>3.17836435418009</v>
      </c>
    </row>
    <row r="101" s="177" customFormat="1" ht="18" customHeight="1" spans="1:11">
      <c r="A101" s="150"/>
      <c r="B101" s="198"/>
      <c r="C101" s="203"/>
      <c r="D101" s="204"/>
      <c r="E101" s="216" t="s">
        <v>241</v>
      </c>
      <c r="F101" s="221">
        <v>12.05</v>
      </c>
      <c r="G101" s="221">
        <v>12.4</v>
      </c>
      <c r="H101" s="221">
        <v>12.75</v>
      </c>
      <c r="I101" s="206">
        <f t="shared" si="5"/>
        <v>37.2</v>
      </c>
      <c r="J101" s="206">
        <v>620</v>
      </c>
      <c r="K101" s="206">
        <v>4.20168067226891</v>
      </c>
    </row>
    <row r="102" s="177" customFormat="1" ht="18" customHeight="1" spans="1:11">
      <c r="A102" s="150"/>
      <c r="B102" s="198"/>
      <c r="C102" s="203"/>
      <c r="D102" s="204"/>
      <c r="E102" s="216" t="s">
        <v>242</v>
      </c>
      <c r="F102" s="206">
        <v>11.6</v>
      </c>
      <c r="G102" s="206">
        <v>11.43</v>
      </c>
      <c r="H102" s="206">
        <v>11.51</v>
      </c>
      <c r="I102" s="206">
        <f t="shared" si="5"/>
        <v>34.54</v>
      </c>
      <c r="J102" s="206">
        <f>(I102/3)*50</f>
        <v>575.666666666667</v>
      </c>
      <c r="K102" s="206">
        <f>(J102-541.17)/541.17*100</f>
        <v>6.37446027434386</v>
      </c>
    </row>
    <row r="103" s="177" customFormat="1" ht="18" customHeight="1" spans="1:11">
      <c r="A103" s="150"/>
      <c r="B103" s="198"/>
      <c r="C103" s="203"/>
      <c r="D103" s="204"/>
      <c r="E103" s="222" t="s">
        <v>228</v>
      </c>
      <c r="F103" s="208">
        <v>11.78</v>
      </c>
      <c r="G103" s="208">
        <v>11.42</v>
      </c>
      <c r="H103" s="208">
        <v>10.99</v>
      </c>
      <c r="I103" s="208">
        <v>11.4</v>
      </c>
      <c r="J103" s="208">
        <v>569.83</v>
      </c>
      <c r="K103" s="208">
        <v>7.08</v>
      </c>
    </row>
    <row r="104" s="177" customFormat="1" ht="18" customHeight="1" spans="1:11">
      <c r="A104" s="150"/>
      <c r="B104" s="198"/>
      <c r="C104" s="203"/>
      <c r="D104" s="204"/>
      <c r="E104" s="237" t="s">
        <v>250</v>
      </c>
      <c r="F104" s="215"/>
      <c r="G104" s="215"/>
      <c r="H104" s="215"/>
      <c r="I104" s="215"/>
      <c r="J104" s="215">
        <f>AVERAGE(J92:J103)</f>
        <v>548.085748561038</v>
      </c>
      <c r="K104" s="235">
        <f>(J104-516.18)/516.18*100</f>
        <v>6.18112839727196</v>
      </c>
    </row>
    <row r="105" s="184" customFormat="1" ht="18" customHeight="1" spans="1:11">
      <c r="A105" s="150"/>
      <c r="B105" s="198"/>
      <c r="C105" s="203"/>
      <c r="D105" s="223" t="s">
        <v>243</v>
      </c>
      <c r="E105" s="222" t="s">
        <v>244</v>
      </c>
      <c r="F105" s="206">
        <v>124.581280788177</v>
      </c>
      <c r="G105" s="206">
        <v>123.251231527094</v>
      </c>
      <c r="H105" s="238"/>
      <c r="I105" s="218">
        <v>247.832512315271</v>
      </c>
      <c r="J105" s="218">
        <v>487.4</v>
      </c>
      <c r="K105" s="218">
        <v>0.412031314379893</v>
      </c>
    </row>
    <row r="106" s="184" customFormat="1" ht="18" customHeight="1" spans="1:11">
      <c r="A106" s="150"/>
      <c r="B106" s="198"/>
      <c r="C106" s="203"/>
      <c r="D106" s="223"/>
      <c r="E106" s="205" t="s">
        <v>245</v>
      </c>
      <c r="F106" s="206">
        <v>110</v>
      </c>
      <c r="G106" s="206">
        <v>120</v>
      </c>
      <c r="H106" s="238"/>
      <c r="I106" s="225">
        <v>230</v>
      </c>
      <c r="J106" s="225">
        <v>511.366666666667</v>
      </c>
      <c r="K106" s="225">
        <v>5.35959688502061</v>
      </c>
    </row>
    <row r="107" s="184" customFormat="1" ht="18" customHeight="1" spans="1:11">
      <c r="A107" s="150"/>
      <c r="B107" s="198"/>
      <c r="C107" s="203"/>
      <c r="D107" s="223"/>
      <c r="E107" s="222" t="s">
        <v>225</v>
      </c>
      <c r="F107" s="225">
        <v>107.47</v>
      </c>
      <c r="G107" s="225">
        <v>105.03</v>
      </c>
      <c r="H107" s="239"/>
      <c r="I107" s="225">
        <v>212.5</v>
      </c>
      <c r="J107" s="225">
        <v>454.29</v>
      </c>
      <c r="K107" s="225">
        <v>3.79</v>
      </c>
    </row>
    <row r="108" s="184" customFormat="1" ht="18" customHeight="1" spans="1:11">
      <c r="A108" s="150"/>
      <c r="B108" s="198"/>
      <c r="C108" s="203"/>
      <c r="D108" s="223"/>
      <c r="E108" s="205" t="s">
        <v>218</v>
      </c>
      <c r="F108" s="226">
        <v>309</v>
      </c>
      <c r="G108" s="226">
        <v>297.5</v>
      </c>
      <c r="H108" s="238"/>
      <c r="I108" s="226">
        <v>606.5</v>
      </c>
      <c r="J108" s="226">
        <v>577.62</v>
      </c>
      <c r="K108" s="226">
        <v>5.03</v>
      </c>
    </row>
    <row r="109" s="184" customFormat="1" ht="18" customHeight="1" spans="1:11">
      <c r="A109" s="150"/>
      <c r="B109" s="198"/>
      <c r="C109" s="203"/>
      <c r="D109" s="223"/>
      <c r="E109" s="222" t="s">
        <v>246</v>
      </c>
      <c r="F109" s="217">
        <v>114.6</v>
      </c>
      <c r="G109" s="217">
        <v>121.62</v>
      </c>
      <c r="H109" s="240"/>
      <c r="I109" s="217">
        <v>236.22</v>
      </c>
      <c r="J109" s="217">
        <v>478.105264116576</v>
      </c>
      <c r="K109" s="206">
        <v>7.42155525238746</v>
      </c>
    </row>
    <row r="110" s="184" customFormat="1" ht="18" customHeight="1" spans="1:11">
      <c r="A110" s="150"/>
      <c r="B110" s="198"/>
      <c r="C110" s="203"/>
      <c r="D110" s="223"/>
      <c r="E110" s="222" t="s">
        <v>247</v>
      </c>
      <c r="F110" s="227">
        <v>133.91</v>
      </c>
      <c r="G110" s="227">
        <v>131.55</v>
      </c>
      <c r="H110" s="241"/>
      <c r="I110" s="208">
        <v>265.46</v>
      </c>
      <c r="J110" s="208">
        <v>589.914060666667</v>
      </c>
      <c r="K110" s="208">
        <v>4.94077287982829</v>
      </c>
    </row>
    <row r="111" s="184" customFormat="1" ht="18" customHeight="1" spans="1:11">
      <c r="A111" s="150"/>
      <c r="B111" s="198"/>
      <c r="C111" s="203"/>
      <c r="D111" s="223"/>
      <c r="E111" s="222" t="s">
        <v>248</v>
      </c>
      <c r="F111" s="208">
        <v>131.95</v>
      </c>
      <c r="G111" s="208">
        <v>137.03</v>
      </c>
      <c r="H111" s="238"/>
      <c r="I111" s="206">
        <v>268.98</v>
      </c>
      <c r="J111" s="206">
        <v>598.01</v>
      </c>
      <c r="K111" s="236">
        <v>6.14</v>
      </c>
    </row>
    <row r="112" s="184" customFormat="1" ht="18" customHeight="1" spans="1:11">
      <c r="A112" s="150"/>
      <c r="B112" s="198"/>
      <c r="C112" s="203"/>
      <c r="D112" s="223"/>
      <c r="E112" s="222" t="s">
        <v>223</v>
      </c>
      <c r="F112" s="206">
        <v>140.4</v>
      </c>
      <c r="G112" s="206">
        <v>139.7</v>
      </c>
      <c r="H112" s="238"/>
      <c r="I112" s="206">
        <v>280.1</v>
      </c>
      <c r="J112" s="206">
        <v>622.475566666667</v>
      </c>
      <c r="K112" s="206">
        <v>4.39806187103988</v>
      </c>
    </row>
    <row r="113" s="184" customFormat="1" ht="18" customHeight="1" spans="1:11">
      <c r="A113" s="150"/>
      <c r="B113" s="198"/>
      <c r="C113" s="203"/>
      <c r="D113" s="223"/>
      <c r="E113" s="222" t="s">
        <v>228</v>
      </c>
      <c r="F113" s="206">
        <v>145.16</v>
      </c>
      <c r="G113" s="206">
        <v>154.34</v>
      </c>
      <c r="H113" s="238"/>
      <c r="I113" s="206">
        <v>299.5</v>
      </c>
      <c r="J113" s="206">
        <v>599</v>
      </c>
      <c r="K113" s="206">
        <v>13.96</v>
      </c>
    </row>
    <row r="114" s="184" customFormat="1" ht="18" customHeight="1" spans="1:11">
      <c r="A114" s="150"/>
      <c r="B114" s="228"/>
      <c r="C114" s="203"/>
      <c r="D114" s="223"/>
      <c r="E114" s="229" t="s">
        <v>249</v>
      </c>
      <c r="F114" s="230"/>
      <c r="G114" s="230"/>
      <c r="H114" s="241"/>
      <c r="I114" s="230"/>
      <c r="J114" s="230">
        <f>AVERAGE(J105:J113)</f>
        <v>546.464617568509</v>
      </c>
      <c r="K114" s="230">
        <v>5.7460663717677</v>
      </c>
    </row>
    <row r="115" s="176" customFormat="1" ht="18" customHeight="1" spans="1:11">
      <c r="A115" s="150" t="s">
        <v>214</v>
      </c>
      <c r="B115" s="195" t="s">
        <v>99</v>
      </c>
      <c r="C115" s="29" t="s">
        <v>100</v>
      </c>
      <c r="D115" s="204" t="s">
        <v>216</v>
      </c>
      <c r="E115" s="205" t="s">
        <v>217</v>
      </c>
      <c r="F115" s="206">
        <v>11.3983050847458</v>
      </c>
      <c r="G115" s="206">
        <v>11.6039300847458</v>
      </c>
      <c r="H115" s="206">
        <v>12.3411016949153</v>
      </c>
      <c r="I115" s="206">
        <v>35.3433368644068</v>
      </c>
      <c r="J115" s="206">
        <v>589.05561440678</v>
      </c>
      <c r="K115" s="206">
        <v>4.9479901444084</v>
      </c>
    </row>
    <row r="116" s="176" customFormat="1" ht="18" customHeight="1" spans="1:11">
      <c r="A116" s="150"/>
      <c r="B116" s="198"/>
      <c r="C116" s="29"/>
      <c r="D116" s="204"/>
      <c r="E116" s="205" t="s">
        <v>218</v>
      </c>
      <c r="F116" s="207">
        <v>12.1</v>
      </c>
      <c r="G116" s="207">
        <v>12</v>
      </c>
      <c r="H116" s="207">
        <v>12.12</v>
      </c>
      <c r="I116" s="207">
        <v>36.22</v>
      </c>
      <c r="J116" s="207">
        <v>603.666666666667</v>
      </c>
      <c r="K116" s="206">
        <v>8.57314148681054</v>
      </c>
    </row>
    <row r="117" s="176" customFormat="1" ht="18" customHeight="1" spans="1:11">
      <c r="A117" s="150"/>
      <c r="B117" s="198"/>
      <c r="C117" s="29"/>
      <c r="D117" s="204"/>
      <c r="E117" s="205" t="s">
        <v>219</v>
      </c>
      <c r="F117" s="208">
        <v>14.885</v>
      </c>
      <c r="G117" s="208">
        <v>14.553</v>
      </c>
      <c r="H117" s="208">
        <v>15.108</v>
      </c>
      <c r="I117" s="208">
        <v>44.546</v>
      </c>
      <c r="J117" s="208">
        <v>742.433333333333</v>
      </c>
      <c r="K117" s="208">
        <v>8.09512254307207</v>
      </c>
    </row>
    <row r="118" s="176" customFormat="1" ht="18" customHeight="1" spans="1:11">
      <c r="A118" s="150"/>
      <c r="B118" s="198"/>
      <c r="C118" s="29"/>
      <c r="D118" s="204"/>
      <c r="E118" s="205" t="s">
        <v>220</v>
      </c>
      <c r="F118" s="209">
        <v>12.06</v>
      </c>
      <c r="G118" s="209">
        <v>12.48</v>
      </c>
      <c r="H118" s="209">
        <v>12.31</v>
      </c>
      <c r="I118" s="209">
        <v>36.85</v>
      </c>
      <c r="J118" s="208">
        <v>614.166666666667</v>
      </c>
      <c r="K118" s="209">
        <v>6.56448814343552</v>
      </c>
    </row>
    <row r="119" s="176" customFormat="1" ht="18" customHeight="1" spans="1:11">
      <c r="A119" s="150"/>
      <c r="B119" s="198"/>
      <c r="C119" s="29"/>
      <c r="D119" s="204"/>
      <c r="E119" s="205" t="s">
        <v>221</v>
      </c>
      <c r="F119" s="210">
        <v>12.0873739838961</v>
      </c>
      <c r="G119" s="210">
        <v>11.6512316236524</v>
      </c>
      <c r="H119" s="210">
        <v>11.737089967414</v>
      </c>
      <c r="I119" s="209">
        <v>35.4756955749625</v>
      </c>
      <c r="J119" s="208">
        <v>591.261592916042</v>
      </c>
      <c r="K119" s="209">
        <v>9.49999999999984</v>
      </c>
    </row>
    <row r="120" s="176" customFormat="1" ht="18" customHeight="1" spans="1:11">
      <c r="A120" s="150"/>
      <c r="B120" s="198"/>
      <c r="C120" s="29"/>
      <c r="D120" s="204"/>
      <c r="E120" s="205" t="s">
        <v>222</v>
      </c>
      <c r="F120" s="211">
        <v>9.29771428571429</v>
      </c>
      <c r="G120" s="211">
        <v>9.42794285714286</v>
      </c>
      <c r="H120" s="211">
        <v>9.4224</v>
      </c>
      <c r="I120" s="211">
        <v>28.1480571428572</v>
      </c>
      <c r="J120" s="211">
        <v>469.134285714286</v>
      </c>
      <c r="K120" s="209">
        <v>7.29328892828909</v>
      </c>
    </row>
    <row r="121" s="176" customFormat="1" ht="18" customHeight="1" spans="1:11">
      <c r="A121" s="150"/>
      <c r="B121" s="198"/>
      <c r="C121" s="29"/>
      <c r="D121" s="204"/>
      <c r="E121" s="205" t="s">
        <v>223</v>
      </c>
      <c r="F121" s="208">
        <v>13.32</v>
      </c>
      <c r="G121" s="208">
        <v>14.53</v>
      </c>
      <c r="H121" s="208">
        <v>13.58</v>
      </c>
      <c r="I121" s="207">
        <v>41.43</v>
      </c>
      <c r="J121" s="211">
        <v>690.5</v>
      </c>
      <c r="K121" s="209">
        <v>4.33140266935282</v>
      </c>
    </row>
    <row r="122" s="176" customFormat="1" ht="18" customHeight="1" spans="1:11">
      <c r="A122" s="150"/>
      <c r="B122" s="198"/>
      <c r="C122" s="29"/>
      <c r="D122" s="204"/>
      <c r="E122" s="205" t="s">
        <v>224</v>
      </c>
      <c r="F122" s="208">
        <v>9.54</v>
      </c>
      <c r="G122" s="208">
        <v>9.66</v>
      </c>
      <c r="H122" s="208">
        <v>10.57</v>
      </c>
      <c r="I122" s="207">
        <v>29.77</v>
      </c>
      <c r="J122" s="207">
        <v>496.166666666667</v>
      </c>
      <c r="K122" s="206">
        <v>5.79246624022744</v>
      </c>
    </row>
    <row r="123" s="176" customFormat="1" ht="18" customHeight="1" spans="1:11">
      <c r="A123" s="150"/>
      <c r="B123" s="198"/>
      <c r="C123" s="29"/>
      <c r="D123" s="204"/>
      <c r="E123" s="205" t="s">
        <v>225</v>
      </c>
      <c r="F123" s="212">
        <v>13.55</v>
      </c>
      <c r="G123" s="212">
        <v>14.8</v>
      </c>
      <c r="H123" s="212">
        <v>15.2</v>
      </c>
      <c r="I123" s="207">
        <v>43.55</v>
      </c>
      <c r="J123" s="211">
        <v>725.833333333333</v>
      </c>
      <c r="K123" s="209">
        <v>8.33333333333334</v>
      </c>
    </row>
    <row r="124" s="176" customFormat="1" ht="18" customHeight="1" spans="1:11">
      <c r="A124" s="150"/>
      <c r="B124" s="198"/>
      <c r="C124" s="29"/>
      <c r="D124" s="204"/>
      <c r="E124" s="205" t="s">
        <v>226</v>
      </c>
      <c r="F124" s="207">
        <v>12.31</v>
      </c>
      <c r="G124" s="207">
        <v>11.93</v>
      </c>
      <c r="H124" s="207">
        <v>12.15</v>
      </c>
      <c r="I124" s="207">
        <v>36.39</v>
      </c>
      <c r="J124" s="207">
        <v>606.5</v>
      </c>
      <c r="K124" s="207">
        <v>9.08273381294964</v>
      </c>
    </row>
    <row r="125" s="176" customFormat="1" ht="18" customHeight="1" spans="1:11">
      <c r="A125" s="150"/>
      <c r="B125" s="198"/>
      <c r="C125" s="29"/>
      <c r="D125" s="204"/>
      <c r="E125" s="205" t="s">
        <v>227</v>
      </c>
      <c r="F125" s="213">
        <v>11.6738794285714</v>
      </c>
      <c r="G125" s="213">
        <v>11.62</v>
      </c>
      <c r="H125" s="213">
        <v>12.08</v>
      </c>
      <c r="I125" s="207">
        <v>35.3738794285714</v>
      </c>
      <c r="J125" s="211">
        <v>589.564657142857</v>
      </c>
      <c r="K125" s="209">
        <v>2.71161274265797</v>
      </c>
    </row>
    <row r="126" s="176" customFormat="1" ht="18" customHeight="1" spans="1:11">
      <c r="A126" s="150"/>
      <c r="B126" s="198"/>
      <c r="C126" s="29"/>
      <c r="D126" s="204"/>
      <c r="E126" s="205" t="s">
        <v>228</v>
      </c>
      <c r="F126" s="207">
        <v>10.3019540229885</v>
      </c>
      <c r="G126" s="207">
        <v>10.5301149425287</v>
      </c>
      <c r="H126" s="207">
        <v>10.5545977011494</v>
      </c>
      <c r="I126" s="207">
        <v>31.3866666666666</v>
      </c>
      <c r="J126" s="211">
        <v>523.11111111111</v>
      </c>
      <c r="K126" s="209">
        <v>-1.36645872991251</v>
      </c>
    </row>
    <row r="127" s="176" customFormat="1" ht="18" customHeight="1" spans="1:11">
      <c r="A127" s="150"/>
      <c r="B127" s="198"/>
      <c r="C127" s="29"/>
      <c r="D127" s="204"/>
      <c r="E127" s="205" t="s">
        <v>229</v>
      </c>
      <c r="F127" s="212">
        <v>9.13319861431871</v>
      </c>
      <c r="G127" s="212">
        <v>8.48094688221709</v>
      </c>
      <c r="H127" s="212">
        <v>9.13451501154734</v>
      </c>
      <c r="I127" s="207">
        <v>26.7486605080831</v>
      </c>
      <c r="J127" s="211">
        <v>445.811008468052</v>
      </c>
      <c r="K127" s="209">
        <v>4.21881130031348</v>
      </c>
    </row>
    <row r="128" s="176" customFormat="1" ht="18" customHeight="1" spans="1:11">
      <c r="A128" s="150"/>
      <c r="B128" s="198"/>
      <c r="C128" s="29"/>
      <c r="D128" s="204"/>
      <c r="E128" s="214" t="s">
        <v>230</v>
      </c>
      <c r="F128" s="215"/>
      <c r="G128" s="215"/>
      <c r="H128" s="215"/>
      <c r="I128" s="215"/>
      <c r="J128" s="215">
        <f>AVERAGE(J115:J127)</f>
        <v>591.323456648138</v>
      </c>
      <c r="K128" s="233">
        <v>6.0799306281794</v>
      </c>
    </row>
    <row r="129" s="179" customFormat="1" ht="18" customHeight="1" spans="1:11">
      <c r="A129" s="150"/>
      <c r="B129" s="198"/>
      <c r="C129" s="29"/>
      <c r="D129" s="204" t="s">
        <v>231</v>
      </c>
      <c r="E129" s="216" t="s">
        <v>232</v>
      </c>
      <c r="F129" s="206">
        <v>8.85041570438799</v>
      </c>
      <c r="G129" s="206">
        <v>9.66945727482679</v>
      </c>
      <c r="H129" s="206">
        <v>9.29237875288684</v>
      </c>
      <c r="I129" s="206">
        <f t="shared" ref="I129:I133" si="6">SUM(F129:H129)</f>
        <v>27.8122517321016</v>
      </c>
      <c r="J129" s="206">
        <f>I129/0.06</f>
        <v>463.53752886836</v>
      </c>
      <c r="K129" s="206">
        <f>(J129-438.3)/438.3*100</f>
        <v>5.75804902312579</v>
      </c>
    </row>
    <row r="130" s="179" customFormat="1" ht="18" customHeight="1" spans="1:11">
      <c r="A130" s="150"/>
      <c r="B130" s="198"/>
      <c r="C130" s="29"/>
      <c r="D130" s="204"/>
      <c r="E130" s="216" t="s">
        <v>233</v>
      </c>
      <c r="F130" s="206">
        <v>9.27</v>
      </c>
      <c r="G130" s="206">
        <v>9.95</v>
      </c>
      <c r="H130" s="206">
        <v>10.7</v>
      </c>
      <c r="I130" s="206">
        <f t="shared" si="6"/>
        <v>29.92</v>
      </c>
      <c r="J130" s="206">
        <f>I130*50/3</f>
        <v>498.666666666667</v>
      </c>
      <c r="K130" s="206">
        <f>J130/470.67*100-100</f>
        <v>5.94825815681193</v>
      </c>
    </row>
    <row r="131" s="179" customFormat="1" ht="18" customHeight="1" spans="1:11">
      <c r="A131" s="150"/>
      <c r="B131" s="198"/>
      <c r="C131" s="29"/>
      <c r="D131" s="204"/>
      <c r="E131" s="216" t="s">
        <v>234</v>
      </c>
      <c r="F131" s="206">
        <v>11.6</v>
      </c>
      <c r="G131" s="206">
        <v>11.4</v>
      </c>
      <c r="H131" s="208">
        <v>10.6</v>
      </c>
      <c r="I131" s="208">
        <v>33.6</v>
      </c>
      <c r="J131" s="208">
        <f>I131*50/3</f>
        <v>560</v>
      </c>
      <c r="K131" s="208">
        <f>(J131-515)/515*100</f>
        <v>8.7378640776699</v>
      </c>
    </row>
    <row r="132" s="179" customFormat="1" ht="18" customHeight="1" spans="1:11">
      <c r="A132" s="150"/>
      <c r="B132" s="198"/>
      <c r="C132" s="29"/>
      <c r="D132" s="204"/>
      <c r="E132" s="216" t="s">
        <v>235</v>
      </c>
      <c r="F132" s="206">
        <v>13.31</v>
      </c>
      <c r="G132" s="206">
        <v>12.6</v>
      </c>
      <c r="H132" s="206">
        <v>12.25</v>
      </c>
      <c r="I132" s="206">
        <f t="shared" si="6"/>
        <v>38.16</v>
      </c>
      <c r="J132" s="206">
        <f>I132/3*50</f>
        <v>636</v>
      </c>
      <c r="K132" s="208">
        <v>4.72008781558726</v>
      </c>
    </row>
    <row r="133" s="179" customFormat="1" ht="18" customHeight="1" spans="1:11">
      <c r="A133" s="150"/>
      <c r="B133" s="198"/>
      <c r="C133" s="29"/>
      <c r="D133" s="204"/>
      <c r="E133" s="216" t="s">
        <v>236</v>
      </c>
      <c r="F133" s="217">
        <v>9.44</v>
      </c>
      <c r="G133" s="217">
        <v>9.72</v>
      </c>
      <c r="H133" s="217">
        <v>9.67</v>
      </c>
      <c r="I133" s="206">
        <f t="shared" si="6"/>
        <v>28.83</v>
      </c>
      <c r="J133" s="206">
        <f>I133/3*50</f>
        <v>480.5</v>
      </c>
      <c r="K133" s="206">
        <f>(J133-449.17)/4.4917</f>
        <v>6.97508738339604</v>
      </c>
    </row>
    <row r="134" s="179" customFormat="1" ht="18" customHeight="1" spans="1:11">
      <c r="A134" s="150"/>
      <c r="B134" s="198"/>
      <c r="C134" s="29"/>
      <c r="D134" s="204"/>
      <c r="E134" s="216" t="s">
        <v>237</v>
      </c>
      <c r="F134" s="218">
        <v>11.57</v>
      </c>
      <c r="G134" s="218">
        <v>11.45</v>
      </c>
      <c r="H134" s="218">
        <v>11.43</v>
      </c>
      <c r="I134" s="218">
        <f>F134+G134+H134</f>
        <v>34.45</v>
      </c>
      <c r="J134" s="218">
        <f>666.7/13.33*(I134/3)</f>
        <v>574.338959739935</v>
      </c>
      <c r="K134" s="218">
        <f>(J134-526.16)/526.16*100</f>
        <v>9.15671273755798</v>
      </c>
    </row>
    <row r="135" s="179" customFormat="1" ht="18" customHeight="1" spans="1:11">
      <c r="A135" s="150"/>
      <c r="B135" s="198"/>
      <c r="C135" s="29"/>
      <c r="D135" s="204"/>
      <c r="E135" s="216" t="s">
        <v>238</v>
      </c>
      <c r="F135" s="218">
        <v>11.4078419790105</v>
      </c>
      <c r="G135" s="218">
        <v>11.3980493253373</v>
      </c>
      <c r="H135" s="218">
        <v>11.416579784018</v>
      </c>
      <c r="I135" s="206">
        <v>34.2224710883658</v>
      </c>
      <c r="J135" s="206">
        <f>I135/13.33/3*667</f>
        <v>570.802406</v>
      </c>
      <c r="K135" s="218">
        <v>7.33</v>
      </c>
    </row>
    <row r="136" s="179" customFormat="1" ht="18" customHeight="1" spans="1:11">
      <c r="A136" s="150"/>
      <c r="B136" s="198"/>
      <c r="C136" s="29"/>
      <c r="D136" s="204"/>
      <c r="E136" s="216" t="s">
        <v>239</v>
      </c>
      <c r="F136" s="219">
        <v>11.8</v>
      </c>
      <c r="G136" s="219">
        <v>11.7</v>
      </c>
      <c r="H136" s="219">
        <v>12</v>
      </c>
      <c r="I136" s="234">
        <f t="shared" ref="I136:I139" si="7">SUM(F136:H136)</f>
        <v>35.5</v>
      </c>
      <c r="J136" s="217">
        <f>I136/3/13.4*666.7</f>
        <v>588.752487562189</v>
      </c>
      <c r="K136" s="217">
        <f>(J136-565.5)/565.5*100</f>
        <v>4.1118457227567</v>
      </c>
    </row>
    <row r="137" s="179" customFormat="1" ht="18" customHeight="1" spans="1:11">
      <c r="A137" s="150"/>
      <c r="B137" s="198"/>
      <c r="C137" s="29"/>
      <c r="D137" s="204"/>
      <c r="E137" s="216" t="s">
        <v>240</v>
      </c>
      <c r="F137" s="220">
        <v>8.15554285714286</v>
      </c>
      <c r="G137" s="220">
        <v>8.74885714285714</v>
      </c>
      <c r="H137" s="220">
        <v>8.98148571428571</v>
      </c>
      <c r="I137" s="220">
        <f t="shared" si="7"/>
        <v>25.8858857142857</v>
      </c>
      <c r="J137" s="220">
        <f>(F137+G137+H137)/3/14*666.7</f>
        <v>410.907619183673</v>
      </c>
      <c r="K137" s="220">
        <f>(J137-421.88)/421.88*100</f>
        <v>-2.60082981329442</v>
      </c>
    </row>
    <row r="138" s="179" customFormat="1" ht="18" customHeight="1" spans="1:11">
      <c r="A138" s="150"/>
      <c r="B138" s="198"/>
      <c r="C138" s="29"/>
      <c r="D138" s="204"/>
      <c r="E138" s="216" t="s">
        <v>241</v>
      </c>
      <c r="F138" s="221">
        <v>12.4</v>
      </c>
      <c r="G138" s="221">
        <v>12.6</v>
      </c>
      <c r="H138" s="221">
        <v>12.45</v>
      </c>
      <c r="I138" s="206">
        <f t="shared" si="7"/>
        <v>37.45</v>
      </c>
      <c r="J138" s="206">
        <v>624.166666666667</v>
      </c>
      <c r="K138" s="206">
        <v>4.90196078431373</v>
      </c>
    </row>
    <row r="139" s="179" customFormat="1" ht="18" customHeight="1" spans="1:11">
      <c r="A139" s="150"/>
      <c r="B139" s="198"/>
      <c r="C139" s="29"/>
      <c r="D139" s="204"/>
      <c r="E139" s="216" t="s">
        <v>242</v>
      </c>
      <c r="F139" s="206">
        <v>11.61</v>
      </c>
      <c r="G139" s="206">
        <v>11.84</v>
      </c>
      <c r="H139" s="206">
        <v>11.69</v>
      </c>
      <c r="I139" s="206">
        <f t="shared" si="7"/>
        <v>35.14</v>
      </c>
      <c r="J139" s="206">
        <f>(I139/3)*50</f>
        <v>585.666666666667</v>
      </c>
      <c r="K139" s="206">
        <f>(J139-541.17)/541.17*100</f>
        <v>8.22230845513733</v>
      </c>
    </row>
    <row r="140" s="179" customFormat="1" ht="18" customHeight="1" spans="1:11">
      <c r="A140" s="150"/>
      <c r="B140" s="198"/>
      <c r="C140" s="29"/>
      <c r="D140" s="204"/>
      <c r="E140" s="222" t="s">
        <v>228</v>
      </c>
      <c r="F140" s="208">
        <v>10.41</v>
      </c>
      <c r="G140" s="208">
        <v>11.28</v>
      </c>
      <c r="H140" s="208">
        <v>10.29</v>
      </c>
      <c r="I140" s="208">
        <v>10.66</v>
      </c>
      <c r="J140" s="208">
        <v>533</v>
      </c>
      <c r="K140" s="208">
        <v>0.16</v>
      </c>
    </row>
    <row r="141" s="179" customFormat="1" ht="18" customHeight="1" spans="1:11">
      <c r="A141" s="150"/>
      <c r="B141" s="198"/>
      <c r="C141" s="29"/>
      <c r="D141" s="204"/>
      <c r="E141" s="237" t="s">
        <v>250</v>
      </c>
      <c r="F141" s="215"/>
      <c r="G141" s="215"/>
      <c r="H141" s="215"/>
      <c r="I141" s="215"/>
      <c r="J141" s="215">
        <f>AVERAGE(J129:J140)</f>
        <v>543.86158344618</v>
      </c>
      <c r="K141" s="235">
        <f>(J141-516.18)/516.18*100</f>
        <v>5.36277721844705</v>
      </c>
    </row>
    <row r="142" s="182" customFormat="1" ht="18" customHeight="1" spans="1:11">
      <c r="A142" s="150"/>
      <c r="B142" s="198"/>
      <c r="C142" s="29"/>
      <c r="D142" s="223" t="s">
        <v>243</v>
      </c>
      <c r="E142" s="222" t="s">
        <v>244</v>
      </c>
      <c r="F142" s="206">
        <v>111.871921182266</v>
      </c>
      <c r="G142" s="206">
        <v>127.980295566502</v>
      </c>
      <c r="H142" s="224"/>
      <c r="I142" s="218">
        <v>239.852216748768</v>
      </c>
      <c r="J142" s="218">
        <v>513.5</v>
      </c>
      <c r="K142" s="218">
        <v>5.7890399670375</v>
      </c>
    </row>
    <row r="143" s="182" customFormat="1" ht="18" customHeight="1" spans="1:11">
      <c r="A143" s="150"/>
      <c r="B143" s="198"/>
      <c r="C143" s="29"/>
      <c r="D143" s="223"/>
      <c r="E143" s="205" t="s">
        <v>245</v>
      </c>
      <c r="F143" s="206">
        <v>114</v>
      </c>
      <c r="G143" s="206">
        <v>113.3</v>
      </c>
      <c r="H143" s="224"/>
      <c r="I143" s="225">
        <v>227.3</v>
      </c>
      <c r="J143" s="225">
        <v>505.363666666667</v>
      </c>
      <c r="K143" s="225">
        <v>4.12276683463124</v>
      </c>
    </row>
    <row r="144" s="182" customFormat="1" ht="18" customHeight="1" spans="1:11">
      <c r="A144" s="150"/>
      <c r="B144" s="198"/>
      <c r="C144" s="29"/>
      <c r="D144" s="223"/>
      <c r="E144" s="222" t="s">
        <v>225</v>
      </c>
      <c r="F144" s="225">
        <v>104.64</v>
      </c>
      <c r="G144" s="225">
        <v>106.46</v>
      </c>
      <c r="H144" s="224"/>
      <c r="I144" s="225">
        <v>211.1</v>
      </c>
      <c r="J144" s="225">
        <v>451.29</v>
      </c>
      <c r="K144" s="225">
        <v>3.1</v>
      </c>
    </row>
    <row r="145" s="182" customFormat="1" ht="18" customHeight="1" spans="1:11">
      <c r="A145" s="150"/>
      <c r="B145" s="198"/>
      <c r="C145" s="29"/>
      <c r="D145" s="223"/>
      <c r="E145" s="205" t="s">
        <v>218</v>
      </c>
      <c r="F145" s="226">
        <v>314.5</v>
      </c>
      <c r="G145" s="226">
        <v>298.5</v>
      </c>
      <c r="H145" s="224"/>
      <c r="I145" s="226">
        <v>613</v>
      </c>
      <c r="J145" s="226">
        <v>583.81</v>
      </c>
      <c r="K145" s="226">
        <v>6.15</v>
      </c>
    </row>
    <row r="146" s="182" customFormat="1" ht="18" customHeight="1" spans="1:11">
      <c r="A146" s="150"/>
      <c r="B146" s="198"/>
      <c r="C146" s="29"/>
      <c r="D146" s="223"/>
      <c r="E146" s="222" t="s">
        <v>246</v>
      </c>
      <c r="F146" s="217">
        <v>114.53</v>
      </c>
      <c r="G146" s="217">
        <v>117.6</v>
      </c>
      <c r="H146" s="224"/>
      <c r="I146" s="217">
        <v>232.13</v>
      </c>
      <c r="J146" s="217">
        <v>469.827173649059</v>
      </c>
      <c r="K146" s="206">
        <v>5.56161891768986</v>
      </c>
    </row>
    <row r="147" s="182" customFormat="1" ht="18" customHeight="1" spans="1:11">
      <c r="A147" s="150"/>
      <c r="B147" s="198"/>
      <c r="C147" s="29"/>
      <c r="D147" s="223"/>
      <c r="E147" s="222" t="s">
        <v>247</v>
      </c>
      <c r="F147" s="227">
        <v>134.21</v>
      </c>
      <c r="G147" s="227">
        <v>132.93</v>
      </c>
      <c r="H147" s="224"/>
      <c r="I147" s="208">
        <v>267.14</v>
      </c>
      <c r="J147" s="208">
        <v>593.647412666667</v>
      </c>
      <c r="K147" s="208">
        <v>5.6049049465732</v>
      </c>
    </row>
    <row r="148" s="182" customFormat="1" ht="18" customHeight="1" spans="1:11">
      <c r="A148" s="150"/>
      <c r="B148" s="198"/>
      <c r="C148" s="29"/>
      <c r="D148" s="223"/>
      <c r="E148" s="222" t="s">
        <v>248</v>
      </c>
      <c r="F148" s="208">
        <v>134.62</v>
      </c>
      <c r="G148" s="208">
        <v>130.4</v>
      </c>
      <c r="H148" s="224"/>
      <c r="I148" s="206">
        <v>265.02</v>
      </c>
      <c r="J148" s="206">
        <v>589.22</v>
      </c>
      <c r="K148" s="236">
        <v>4.58</v>
      </c>
    </row>
    <row r="149" s="182" customFormat="1" ht="18" customHeight="1" spans="1:11">
      <c r="A149" s="150"/>
      <c r="B149" s="198"/>
      <c r="C149" s="29"/>
      <c r="D149" s="223"/>
      <c r="E149" s="222" t="s">
        <v>223</v>
      </c>
      <c r="F149" s="206">
        <v>138.6</v>
      </c>
      <c r="G149" s="206">
        <v>137.5</v>
      </c>
      <c r="H149" s="224"/>
      <c r="I149" s="206">
        <v>276.1</v>
      </c>
      <c r="J149" s="206">
        <v>613.586233333333</v>
      </c>
      <c r="K149" s="206">
        <v>2.90719344017889</v>
      </c>
    </row>
    <row r="150" s="182" customFormat="1" ht="18" customHeight="1" spans="1:11">
      <c r="A150" s="150"/>
      <c r="B150" s="198"/>
      <c r="C150" s="29"/>
      <c r="D150" s="223"/>
      <c r="E150" s="222" t="s">
        <v>228</v>
      </c>
      <c r="F150" s="206">
        <v>145.7</v>
      </c>
      <c r="G150" s="206">
        <v>147.86</v>
      </c>
      <c r="H150" s="224"/>
      <c r="I150" s="206">
        <v>293.56</v>
      </c>
      <c r="J150" s="206">
        <v>587.12</v>
      </c>
      <c r="K150" s="206">
        <v>11.7</v>
      </c>
    </row>
    <row r="151" s="182" customFormat="1" ht="18" customHeight="1" spans="1:11">
      <c r="A151" s="150"/>
      <c r="B151" s="228"/>
      <c r="C151" s="29"/>
      <c r="D151" s="223"/>
      <c r="E151" s="229" t="s">
        <v>249</v>
      </c>
      <c r="F151" s="230"/>
      <c r="G151" s="230"/>
      <c r="H151" s="224"/>
      <c r="I151" s="230"/>
      <c r="J151" s="230">
        <f>AVERAGE(J142:J150)</f>
        <v>545.262720701747</v>
      </c>
      <c r="K151" s="230">
        <v>5.51348797280356</v>
      </c>
    </row>
    <row r="152" s="185" customFormat="1" ht="18" customHeight="1" spans="1:11">
      <c r="A152" s="242" t="s">
        <v>214</v>
      </c>
      <c r="B152" s="243" t="s">
        <v>252</v>
      </c>
      <c r="C152" s="244" t="s">
        <v>252</v>
      </c>
      <c r="D152" s="204" t="s">
        <v>216</v>
      </c>
      <c r="E152" s="205" t="s">
        <v>217</v>
      </c>
      <c r="F152" s="206">
        <v>11.1864406779661</v>
      </c>
      <c r="G152" s="206">
        <v>11.1346292372881</v>
      </c>
      <c r="H152" s="206">
        <v>11.3559322033898</v>
      </c>
      <c r="I152" s="206">
        <v>33.6770021186441</v>
      </c>
      <c r="J152" s="206">
        <v>561.283368644068</v>
      </c>
      <c r="K152" s="206"/>
    </row>
    <row r="153" s="185" customFormat="1" ht="18" customHeight="1" spans="1:11">
      <c r="A153" s="242"/>
      <c r="B153" s="245"/>
      <c r="C153" s="66"/>
      <c r="D153" s="204"/>
      <c r="E153" s="205" t="s">
        <v>218</v>
      </c>
      <c r="F153" s="207">
        <v>11.12</v>
      </c>
      <c r="G153" s="207">
        <v>11.09</v>
      </c>
      <c r="H153" s="207">
        <v>11.15</v>
      </c>
      <c r="I153" s="207">
        <v>33.36</v>
      </c>
      <c r="J153" s="207">
        <v>556</v>
      </c>
      <c r="K153" s="206"/>
    </row>
    <row r="154" s="185" customFormat="1" ht="18" customHeight="1" spans="1:11">
      <c r="A154" s="242"/>
      <c r="B154" s="245"/>
      <c r="C154" s="66"/>
      <c r="D154" s="204"/>
      <c r="E154" s="205" t="s">
        <v>219</v>
      </c>
      <c r="F154" s="208">
        <v>13.557</v>
      </c>
      <c r="G154" s="208">
        <v>13.699</v>
      </c>
      <c r="H154" s="208">
        <v>13.954</v>
      </c>
      <c r="I154" s="208">
        <v>41.21</v>
      </c>
      <c r="J154" s="208">
        <v>686.833333333333</v>
      </c>
      <c r="K154" s="206"/>
    </row>
    <row r="155" s="185" customFormat="1" ht="18" customHeight="1" spans="1:11">
      <c r="A155" s="242"/>
      <c r="B155" s="245"/>
      <c r="C155" s="66"/>
      <c r="D155" s="204"/>
      <c r="E155" s="205" t="s">
        <v>220</v>
      </c>
      <c r="F155" s="209">
        <v>11.87</v>
      </c>
      <c r="G155" s="209">
        <v>11.31</v>
      </c>
      <c r="H155" s="209">
        <v>11.4</v>
      </c>
      <c r="I155" s="209">
        <v>34.58</v>
      </c>
      <c r="J155" s="208">
        <v>576.333333333333</v>
      </c>
      <c r="K155" s="206"/>
    </row>
    <row r="156" s="185" customFormat="1" ht="18" customHeight="1" spans="1:11">
      <c r="A156" s="242"/>
      <c r="B156" s="245"/>
      <c r="C156" s="66"/>
      <c r="D156" s="204"/>
      <c r="E156" s="205" t="s">
        <v>221</v>
      </c>
      <c r="F156" s="210">
        <v>10.5401070392221</v>
      </c>
      <c r="G156" s="210">
        <v>10.8204842708073</v>
      </c>
      <c r="H156" s="210">
        <v>11.0373041922195</v>
      </c>
      <c r="I156" s="209">
        <v>32.3978955022489</v>
      </c>
      <c r="J156" s="208">
        <v>539.964925037482</v>
      </c>
      <c r="K156" s="206"/>
    </row>
    <row r="157" s="185" customFormat="1" ht="18" customHeight="1" spans="1:11">
      <c r="A157" s="242"/>
      <c r="B157" s="245"/>
      <c r="C157" s="66"/>
      <c r="D157" s="204"/>
      <c r="E157" s="205" t="s">
        <v>222</v>
      </c>
      <c r="F157" s="211">
        <v>9.16308571428571</v>
      </c>
      <c r="G157" s="211">
        <v>8.45114285714286</v>
      </c>
      <c r="H157" s="211">
        <v>8.62045714285714</v>
      </c>
      <c r="I157" s="211">
        <v>26.2346857142857</v>
      </c>
      <c r="J157" s="211">
        <v>437.244761904762</v>
      </c>
      <c r="K157" s="206"/>
    </row>
    <row r="158" s="185" customFormat="1" ht="18" customHeight="1" spans="1:11">
      <c r="A158" s="242"/>
      <c r="B158" s="245"/>
      <c r="C158" s="66"/>
      <c r="D158" s="204"/>
      <c r="E158" s="205" t="s">
        <v>223</v>
      </c>
      <c r="F158" s="208">
        <v>13.14</v>
      </c>
      <c r="G158" s="208">
        <v>13.93</v>
      </c>
      <c r="H158" s="208">
        <v>12.64</v>
      </c>
      <c r="I158" s="207">
        <v>39.71</v>
      </c>
      <c r="J158" s="211">
        <v>661.833333333333</v>
      </c>
      <c r="K158" s="206"/>
    </row>
    <row r="159" s="185" customFormat="1" ht="18" customHeight="1" spans="1:11">
      <c r="A159" s="242"/>
      <c r="B159" s="245"/>
      <c r="C159" s="66"/>
      <c r="D159" s="204"/>
      <c r="E159" s="205" t="s">
        <v>224</v>
      </c>
      <c r="F159" s="208">
        <v>9.65</v>
      </c>
      <c r="G159" s="208">
        <v>8.94</v>
      </c>
      <c r="H159" s="208">
        <v>9.55</v>
      </c>
      <c r="I159" s="207">
        <v>28.14</v>
      </c>
      <c r="J159" s="207">
        <v>469</v>
      </c>
      <c r="K159" s="206"/>
    </row>
    <row r="160" s="185" customFormat="1" ht="18" customHeight="1" spans="1:11">
      <c r="A160" s="242"/>
      <c r="B160" s="245"/>
      <c r="C160" s="66"/>
      <c r="D160" s="204"/>
      <c r="E160" s="205" t="s">
        <v>225</v>
      </c>
      <c r="F160" s="212">
        <v>13.1</v>
      </c>
      <c r="G160" s="212">
        <v>13.2</v>
      </c>
      <c r="H160" s="212">
        <v>13.9</v>
      </c>
      <c r="I160" s="207">
        <v>40.2</v>
      </c>
      <c r="J160" s="211">
        <v>670</v>
      </c>
      <c r="K160" s="206"/>
    </row>
    <row r="161" s="185" customFormat="1" ht="18" customHeight="1" spans="1:11">
      <c r="A161" s="242"/>
      <c r="B161" s="245"/>
      <c r="C161" s="66"/>
      <c r="D161" s="204"/>
      <c r="E161" s="205" t="s">
        <v>226</v>
      </c>
      <c r="F161" s="207">
        <v>11.12</v>
      </c>
      <c r="G161" s="207">
        <v>11.09</v>
      </c>
      <c r="H161" s="207">
        <v>11.15</v>
      </c>
      <c r="I161" s="207">
        <v>33.36</v>
      </c>
      <c r="J161" s="207">
        <v>556</v>
      </c>
      <c r="K161" s="206"/>
    </row>
    <row r="162" s="185" customFormat="1" ht="18" customHeight="1" spans="1:11">
      <c r="A162" s="242"/>
      <c r="B162" s="245"/>
      <c r="C162" s="66"/>
      <c r="D162" s="204"/>
      <c r="E162" s="205" t="s">
        <v>227</v>
      </c>
      <c r="F162" s="213">
        <v>11.56</v>
      </c>
      <c r="G162" s="213">
        <v>11.52</v>
      </c>
      <c r="H162" s="213">
        <v>11.36</v>
      </c>
      <c r="I162" s="207">
        <v>34.44</v>
      </c>
      <c r="J162" s="211">
        <v>574</v>
      </c>
      <c r="K162" s="210"/>
    </row>
    <row r="163" s="185" customFormat="1" ht="18" customHeight="1" spans="1:11">
      <c r="A163" s="242"/>
      <c r="B163" s="245"/>
      <c r="C163" s="66"/>
      <c r="D163" s="204"/>
      <c r="E163" s="205" t="s">
        <v>228</v>
      </c>
      <c r="F163" s="207">
        <v>10.4857471264368</v>
      </c>
      <c r="G163" s="207">
        <v>10.75</v>
      </c>
      <c r="H163" s="207">
        <v>10.5857471264368</v>
      </c>
      <c r="I163" s="207">
        <v>31.8214942528736</v>
      </c>
      <c r="J163" s="211">
        <v>530.358237547893</v>
      </c>
      <c r="K163" s="210"/>
    </row>
    <row r="164" s="185" customFormat="1" ht="18" customHeight="1" spans="1:11">
      <c r="A164" s="242"/>
      <c r="B164" s="245"/>
      <c r="C164" s="66"/>
      <c r="D164" s="204"/>
      <c r="E164" s="205" t="s">
        <v>229</v>
      </c>
      <c r="F164" s="212">
        <v>8.88519630484988</v>
      </c>
      <c r="G164" s="212">
        <v>8.68468822170901</v>
      </c>
      <c r="H164" s="212">
        <v>8.09598152424942</v>
      </c>
      <c r="I164" s="207">
        <v>25.6658660508083</v>
      </c>
      <c r="J164" s="211">
        <v>427.764434180139</v>
      </c>
      <c r="K164" s="210"/>
    </row>
    <row r="165" s="185" customFormat="1" ht="18" customHeight="1" spans="1:11">
      <c r="A165" s="242"/>
      <c r="B165" s="245"/>
      <c r="C165" s="66"/>
      <c r="D165" s="204"/>
      <c r="E165" s="214" t="s">
        <v>230</v>
      </c>
      <c r="F165" s="215"/>
      <c r="G165" s="215"/>
      <c r="H165" s="215"/>
      <c r="I165" s="215"/>
      <c r="J165" s="215">
        <f>AVERAGE(J152:J164)</f>
        <v>557.43197902418</v>
      </c>
      <c r="K165" s="215"/>
    </row>
    <row r="166" s="185" customFormat="1" ht="18" customHeight="1" spans="1:11">
      <c r="A166" s="242"/>
      <c r="B166" s="245"/>
      <c r="C166" s="66"/>
      <c r="D166" s="204" t="s">
        <v>231</v>
      </c>
      <c r="E166" s="216" t="s">
        <v>232</v>
      </c>
      <c r="F166" s="206">
        <v>8.64665127020785</v>
      </c>
      <c r="G166" s="206">
        <v>9.15096997690531</v>
      </c>
      <c r="H166" s="206">
        <v>8.49845265588915</v>
      </c>
      <c r="I166" s="206">
        <f t="shared" ref="I166:I170" si="8">SUM(F166:H166)</f>
        <v>26.2960739030023</v>
      </c>
      <c r="J166" s="206">
        <f>I166/0.06</f>
        <v>438.267898383372</v>
      </c>
      <c r="K166" s="206"/>
    </row>
    <row r="167" s="185" customFormat="1" ht="18" customHeight="1" spans="1:11">
      <c r="A167" s="242"/>
      <c r="B167" s="245"/>
      <c r="C167" s="66"/>
      <c r="D167" s="204"/>
      <c r="E167" s="216" t="s">
        <v>233</v>
      </c>
      <c r="F167" s="206">
        <v>9.84</v>
      </c>
      <c r="G167" s="206">
        <v>9.8</v>
      </c>
      <c r="H167" s="206">
        <v>8.6</v>
      </c>
      <c r="I167" s="206">
        <f t="shared" si="8"/>
        <v>28.24</v>
      </c>
      <c r="J167" s="206">
        <f>I167*50/3</f>
        <v>470.666666666667</v>
      </c>
      <c r="K167" s="208"/>
    </row>
    <row r="168" s="185" customFormat="1" ht="18" customHeight="1" spans="1:11">
      <c r="A168" s="242"/>
      <c r="B168" s="245"/>
      <c r="C168" s="66"/>
      <c r="D168" s="204"/>
      <c r="E168" s="216" t="s">
        <v>234</v>
      </c>
      <c r="F168" s="206">
        <v>10.1</v>
      </c>
      <c r="G168" s="206">
        <v>10.2</v>
      </c>
      <c r="H168" s="208">
        <v>10.6</v>
      </c>
      <c r="I168" s="208">
        <v>30.9</v>
      </c>
      <c r="J168" s="208">
        <f>I168*50/3</f>
        <v>515</v>
      </c>
      <c r="K168" s="208"/>
    </row>
    <row r="169" s="185" customFormat="1" ht="18" customHeight="1" spans="1:11">
      <c r="A169" s="242"/>
      <c r="B169" s="245"/>
      <c r="C169" s="66"/>
      <c r="D169" s="204"/>
      <c r="E169" s="216" t="s">
        <v>235</v>
      </c>
      <c r="F169" s="206">
        <v>12.34</v>
      </c>
      <c r="G169" s="206">
        <v>12.45</v>
      </c>
      <c r="H169" s="206">
        <v>11.65</v>
      </c>
      <c r="I169" s="206">
        <f t="shared" si="8"/>
        <v>36.44</v>
      </c>
      <c r="J169" s="206">
        <f>I169/3*50</f>
        <v>607.333333333333</v>
      </c>
      <c r="K169" s="208"/>
    </row>
    <row r="170" s="185" customFormat="1" ht="18" customHeight="1" spans="1:11">
      <c r="A170" s="242"/>
      <c r="B170" s="245"/>
      <c r="C170" s="66"/>
      <c r="D170" s="204"/>
      <c r="E170" s="216" t="s">
        <v>236</v>
      </c>
      <c r="F170" s="217">
        <v>8.9</v>
      </c>
      <c r="G170" s="217">
        <v>8.94</v>
      </c>
      <c r="H170" s="217">
        <v>9.11</v>
      </c>
      <c r="I170" s="206">
        <f t="shared" si="8"/>
        <v>26.95</v>
      </c>
      <c r="J170" s="206">
        <f>I170/3*50</f>
        <v>449.166666666667</v>
      </c>
      <c r="K170" s="206"/>
    </row>
    <row r="171" s="185" customFormat="1" ht="18" customHeight="1" spans="1:11">
      <c r="A171" s="242"/>
      <c r="B171" s="245"/>
      <c r="C171" s="66"/>
      <c r="D171" s="204"/>
      <c r="E171" s="216" t="s">
        <v>237</v>
      </c>
      <c r="F171" s="218">
        <v>10.45</v>
      </c>
      <c r="G171" s="218">
        <v>10.55</v>
      </c>
      <c r="H171" s="218">
        <v>10.56</v>
      </c>
      <c r="I171" s="218">
        <f>F171+G171+H171</f>
        <v>31.56</v>
      </c>
      <c r="J171" s="218">
        <f>666.7/13.33*(I171/3)</f>
        <v>526.157839459865</v>
      </c>
      <c r="K171" s="218"/>
    </row>
    <row r="172" s="185" customFormat="1" ht="18" customHeight="1" spans="1:11">
      <c r="A172" s="242"/>
      <c r="B172" s="245"/>
      <c r="C172" s="66"/>
      <c r="D172" s="204"/>
      <c r="E172" s="216" t="s">
        <v>238</v>
      </c>
      <c r="F172" s="218">
        <v>10.6448143928036</v>
      </c>
      <c r="G172" s="218">
        <v>10.6168353823088</v>
      </c>
      <c r="H172" s="218">
        <v>10.6236302848576</v>
      </c>
      <c r="I172" s="206">
        <v>31.88528005997</v>
      </c>
      <c r="J172" s="206">
        <f>I172/13.33/3*667</f>
        <v>531.82</v>
      </c>
      <c r="K172" s="218"/>
    </row>
    <row r="173" s="185" customFormat="1" ht="18" customHeight="1" spans="1:11">
      <c r="A173" s="242"/>
      <c r="B173" s="245"/>
      <c r="C173" s="66"/>
      <c r="D173" s="204"/>
      <c r="E173" s="216" t="s">
        <v>239</v>
      </c>
      <c r="F173" s="219">
        <v>11.2</v>
      </c>
      <c r="G173" s="219">
        <v>11.5</v>
      </c>
      <c r="H173" s="219">
        <v>11.4</v>
      </c>
      <c r="I173" s="234">
        <f t="shared" ref="I173:I176" si="9">SUM(F173:H173)</f>
        <v>34.1</v>
      </c>
      <c r="J173" s="217">
        <f>I173/3/13.4*666.7</f>
        <v>565.53407960199</v>
      </c>
      <c r="K173" s="217"/>
    </row>
    <row r="174" s="185" customFormat="1" ht="18" customHeight="1" spans="1:11">
      <c r="A174" s="242"/>
      <c r="B174" s="245"/>
      <c r="C174" s="66"/>
      <c r="D174" s="204"/>
      <c r="E174" s="216" t="s">
        <v>240</v>
      </c>
      <c r="F174" s="220">
        <v>8.70634285714286</v>
      </c>
      <c r="G174" s="220">
        <v>8.92</v>
      </c>
      <c r="H174" s="220">
        <v>8.95085714285714</v>
      </c>
      <c r="I174" s="220">
        <f t="shared" si="9"/>
        <v>26.5772</v>
      </c>
      <c r="J174" s="220">
        <f>(F174+G174+H174)/3/14*666.7</f>
        <v>421.88141047619</v>
      </c>
      <c r="K174" s="220"/>
    </row>
    <row r="175" s="185" customFormat="1" ht="18" customHeight="1" spans="1:11">
      <c r="A175" s="242"/>
      <c r="B175" s="245"/>
      <c r="C175" s="66"/>
      <c r="D175" s="204"/>
      <c r="E175" s="216" t="s">
        <v>241</v>
      </c>
      <c r="F175" s="221">
        <v>12.35</v>
      </c>
      <c r="G175" s="221">
        <v>11.85</v>
      </c>
      <c r="H175" s="221">
        <v>11.5</v>
      </c>
      <c r="I175" s="206">
        <f t="shared" si="9"/>
        <v>35.7</v>
      </c>
      <c r="J175" s="206">
        <v>595</v>
      </c>
      <c r="K175" s="206"/>
    </row>
    <row r="176" s="185" customFormat="1" ht="18" customHeight="1" spans="1:11">
      <c r="A176" s="242"/>
      <c r="B176" s="245"/>
      <c r="C176" s="66"/>
      <c r="D176" s="204"/>
      <c r="E176" s="216" t="s">
        <v>242</v>
      </c>
      <c r="F176" s="206">
        <v>10.97</v>
      </c>
      <c r="G176" s="206">
        <v>10.71</v>
      </c>
      <c r="H176" s="206">
        <v>10.79</v>
      </c>
      <c r="I176" s="206">
        <f t="shared" si="9"/>
        <v>32.47</v>
      </c>
      <c r="J176" s="206">
        <f>(I176/3)*50</f>
        <v>541.166666666667</v>
      </c>
      <c r="K176" s="206"/>
    </row>
    <row r="177" s="185" customFormat="1" ht="18" customHeight="1" spans="1:11">
      <c r="A177" s="242"/>
      <c r="B177" s="245"/>
      <c r="C177" s="66"/>
      <c r="D177" s="204"/>
      <c r="E177" s="222" t="s">
        <v>228</v>
      </c>
      <c r="F177" s="208">
        <v>10.95</v>
      </c>
      <c r="G177" s="208">
        <v>10.53</v>
      </c>
      <c r="H177" s="208">
        <v>10.45</v>
      </c>
      <c r="I177" s="208">
        <v>10.64</v>
      </c>
      <c r="J177" s="208">
        <v>532.17</v>
      </c>
      <c r="K177" s="208"/>
    </row>
    <row r="178" s="185" customFormat="1" ht="18" customHeight="1" spans="1:11">
      <c r="A178" s="242"/>
      <c r="B178" s="245"/>
      <c r="C178" s="66"/>
      <c r="D178" s="204"/>
      <c r="E178" s="237" t="s">
        <v>250</v>
      </c>
      <c r="F178" s="215"/>
      <c r="G178" s="215"/>
      <c r="H178" s="215"/>
      <c r="I178" s="215"/>
      <c r="J178" s="215">
        <f>AVERAGE(J166:J177)</f>
        <v>516.180380104563</v>
      </c>
      <c r="K178" s="235"/>
    </row>
    <row r="179" s="185" customFormat="1" ht="18" customHeight="1" spans="1:11">
      <c r="A179" s="242"/>
      <c r="B179" s="245"/>
      <c r="C179" s="66"/>
      <c r="D179" s="223" t="s">
        <v>243</v>
      </c>
      <c r="E179" s="222" t="s">
        <v>244</v>
      </c>
      <c r="F179" s="206">
        <v>116.600985221675</v>
      </c>
      <c r="G179" s="206">
        <v>110.098522167488</v>
      </c>
      <c r="H179" s="206"/>
      <c r="I179" s="218">
        <v>226.699507389163</v>
      </c>
      <c r="J179" s="218">
        <v>485.4</v>
      </c>
      <c r="K179" s="230"/>
    </row>
    <row r="180" s="185" customFormat="1" ht="18" customHeight="1" spans="1:11">
      <c r="A180" s="242"/>
      <c r="B180" s="245"/>
      <c r="C180" s="66"/>
      <c r="D180" s="223"/>
      <c r="E180" s="205" t="s">
        <v>245</v>
      </c>
      <c r="F180" s="206">
        <v>109.5</v>
      </c>
      <c r="G180" s="206">
        <v>108.8</v>
      </c>
      <c r="H180" s="206"/>
      <c r="I180" s="225">
        <v>218.3</v>
      </c>
      <c r="J180" s="225">
        <v>485.353666666667</v>
      </c>
      <c r="K180" s="225"/>
    </row>
    <row r="181" s="185" customFormat="1" ht="18" customHeight="1" spans="1:11">
      <c r="A181" s="242"/>
      <c r="B181" s="245"/>
      <c r="C181" s="66"/>
      <c r="D181" s="223"/>
      <c r="E181" s="222" t="s">
        <v>225</v>
      </c>
      <c r="F181" s="225">
        <v>101.06</v>
      </c>
      <c r="G181" s="225">
        <v>103.68</v>
      </c>
      <c r="H181" s="225"/>
      <c r="I181" s="225">
        <v>204.74</v>
      </c>
      <c r="J181" s="225">
        <v>437.7</v>
      </c>
      <c r="K181" s="225"/>
    </row>
    <row r="182" s="185" customFormat="1" ht="18" customHeight="1" spans="1:11">
      <c r="A182" s="242"/>
      <c r="B182" s="245"/>
      <c r="C182" s="66"/>
      <c r="D182" s="223"/>
      <c r="E182" s="205" t="s">
        <v>218</v>
      </c>
      <c r="F182" s="226">
        <v>294.5</v>
      </c>
      <c r="G182" s="226">
        <v>283</v>
      </c>
      <c r="H182" s="206"/>
      <c r="I182" s="226">
        <v>577.5</v>
      </c>
      <c r="J182" s="226">
        <v>550</v>
      </c>
      <c r="K182" s="226"/>
    </row>
    <row r="183" s="185" customFormat="1" ht="18" customHeight="1" spans="1:11">
      <c r="A183" s="242"/>
      <c r="B183" s="245"/>
      <c r="C183" s="66"/>
      <c r="D183" s="223"/>
      <c r="E183" s="222" t="s">
        <v>246</v>
      </c>
      <c r="F183" s="217">
        <v>110.2</v>
      </c>
      <c r="G183" s="217">
        <v>109.7</v>
      </c>
      <c r="H183" s="206"/>
      <c r="I183" s="217">
        <v>219.9</v>
      </c>
      <c r="J183" s="217">
        <v>445.073861566485</v>
      </c>
      <c r="K183" s="252"/>
    </row>
    <row r="184" s="185" customFormat="1" ht="18" customHeight="1" spans="1:11">
      <c r="A184" s="242"/>
      <c r="B184" s="245"/>
      <c r="C184" s="66"/>
      <c r="D184" s="223"/>
      <c r="E184" s="222" t="s">
        <v>247</v>
      </c>
      <c r="F184" s="227">
        <v>125.42</v>
      </c>
      <c r="G184" s="227">
        <v>127.54</v>
      </c>
      <c r="H184" s="206"/>
      <c r="I184" s="208">
        <v>252.96</v>
      </c>
      <c r="J184" s="208">
        <v>562.136144</v>
      </c>
      <c r="K184" s="208"/>
    </row>
    <row r="185" s="185" customFormat="1" ht="18" customHeight="1" spans="1:11">
      <c r="A185" s="242"/>
      <c r="B185" s="245"/>
      <c r="C185" s="66"/>
      <c r="D185" s="223"/>
      <c r="E185" s="222" t="s">
        <v>248</v>
      </c>
      <c r="F185" s="208">
        <v>127.43</v>
      </c>
      <c r="G185" s="208">
        <v>125.99</v>
      </c>
      <c r="H185" s="208"/>
      <c r="I185" s="206">
        <v>253.42</v>
      </c>
      <c r="J185" s="206">
        <v>563.42</v>
      </c>
      <c r="K185" s="208"/>
    </row>
    <row r="186" s="185" customFormat="1" ht="18" customHeight="1" spans="1:11">
      <c r="A186" s="242"/>
      <c r="B186" s="245"/>
      <c r="C186" s="66"/>
      <c r="D186" s="223"/>
      <c r="E186" s="222" t="s">
        <v>223</v>
      </c>
      <c r="F186" s="206">
        <v>133.3</v>
      </c>
      <c r="G186" s="206">
        <v>135</v>
      </c>
      <c r="H186" s="208"/>
      <c r="I186" s="206">
        <v>268.3</v>
      </c>
      <c r="J186" s="206">
        <v>596.252033333333</v>
      </c>
      <c r="K186" s="206"/>
    </row>
    <row r="187" s="185" customFormat="1" ht="18" customHeight="1" spans="1:11">
      <c r="A187" s="242"/>
      <c r="B187" s="245"/>
      <c r="C187" s="66"/>
      <c r="D187" s="223"/>
      <c r="E187" s="222" t="s">
        <v>228</v>
      </c>
      <c r="F187" s="206">
        <v>130.59</v>
      </c>
      <c r="G187" s="206">
        <v>132.21</v>
      </c>
      <c r="H187" s="218"/>
      <c r="I187" s="206">
        <v>262.8</v>
      </c>
      <c r="J187" s="206">
        <v>525.6</v>
      </c>
      <c r="K187" s="206"/>
    </row>
    <row r="188" s="185" customFormat="1" ht="18" customHeight="1" spans="1:11">
      <c r="A188" s="242"/>
      <c r="B188" s="246"/>
      <c r="C188" s="66"/>
      <c r="D188" s="223"/>
      <c r="E188" s="229" t="s">
        <v>249</v>
      </c>
      <c r="F188" s="230"/>
      <c r="G188" s="230"/>
      <c r="H188" s="225"/>
      <c r="I188" s="230"/>
      <c r="J188" s="230">
        <f>AVERAGE(J179:J187)</f>
        <v>516.770633951832</v>
      </c>
      <c r="K188" s="230"/>
    </row>
    <row r="189" s="186" customFormat="1" ht="18" customHeight="1" spans="1:11">
      <c r="A189" s="247" t="s">
        <v>253</v>
      </c>
      <c r="B189" s="248" t="s">
        <v>254</v>
      </c>
      <c r="C189" s="249" t="s">
        <v>255</v>
      </c>
      <c r="D189" s="250" t="s">
        <v>216</v>
      </c>
      <c r="E189" s="205" t="s">
        <v>217</v>
      </c>
      <c r="F189" s="206">
        <v>12.478813559322</v>
      </c>
      <c r="G189" s="206">
        <v>10.6026800847458</v>
      </c>
      <c r="H189" s="206">
        <v>12.1292372881356</v>
      </c>
      <c r="I189" s="206">
        <v>35.2107309322034</v>
      </c>
      <c r="J189" s="206">
        <v>586.845515536723</v>
      </c>
      <c r="K189" s="206">
        <v>4.55423201909716</v>
      </c>
    </row>
    <row r="190" s="186" customFormat="1" ht="18" customHeight="1" spans="1:11">
      <c r="A190" s="247"/>
      <c r="B190" s="251"/>
      <c r="C190" s="249"/>
      <c r="D190" s="250"/>
      <c r="E190" s="205" t="s">
        <v>218</v>
      </c>
      <c r="F190" s="207">
        <v>11.9</v>
      </c>
      <c r="G190" s="207">
        <v>11.95</v>
      </c>
      <c r="H190" s="207">
        <v>11.92</v>
      </c>
      <c r="I190" s="207">
        <v>35.77</v>
      </c>
      <c r="J190" s="207">
        <v>596.166666666667</v>
      </c>
      <c r="K190" s="206">
        <v>7.22422062350121</v>
      </c>
    </row>
    <row r="191" s="186" customFormat="1" ht="18" customHeight="1" spans="1:11">
      <c r="A191" s="247"/>
      <c r="B191" s="251"/>
      <c r="C191" s="249"/>
      <c r="D191" s="250"/>
      <c r="E191" s="205" t="s">
        <v>219</v>
      </c>
      <c r="F191" s="208">
        <v>14.312</v>
      </c>
      <c r="G191" s="208">
        <v>14.132</v>
      </c>
      <c r="H191" s="208">
        <v>13.81</v>
      </c>
      <c r="I191" s="208">
        <v>42.254</v>
      </c>
      <c r="J191" s="208">
        <v>704.233333333333</v>
      </c>
      <c r="K191" s="208">
        <v>2.5333656879398</v>
      </c>
    </row>
    <row r="192" s="186" customFormat="1" ht="18" customHeight="1" spans="1:11">
      <c r="A192" s="247"/>
      <c r="B192" s="251"/>
      <c r="C192" s="249"/>
      <c r="D192" s="250"/>
      <c r="E192" s="205" t="s">
        <v>220</v>
      </c>
      <c r="F192" s="209">
        <v>12.03</v>
      </c>
      <c r="G192" s="209">
        <v>11.95</v>
      </c>
      <c r="H192" s="209">
        <v>12.22</v>
      </c>
      <c r="I192" s="209">
        <v>36.2</v>
      </c>
      <c r="J192" s="208">
        <v>603.333333333333</v>
      </c>
      <c r="K192" s="209">
        <v>4.68478889531521</v>
      </c>
    </row>
    <row r="193" s="186" customFormat="1" ht="18" customHeight="1" spans="1:11">
      <c r="A193" s="247"/>
      <c r="B193" s="251"/>
      <c r="C193" s="249"/>
      <c r="D193" s="250"/>
      <c r="E193" s="205" t="s">
        <v>221</v>
      </c>
      <c r="F193" s="210">
        <v>11.7135376751158</v>
      </c>
      <c r="G193" s="210">
        <v>11.4643134692623</v>
      </c>
      <c r="H193" s="210">
        <v>11.3583054610193</v>
      </c>
      <c r="I193" s="209">
        <v>34.5361566053974</v>
      </c>
      <c r="J193" s="208">
        <v>575.602610089957</v>
      </c>
      <c r="K193" s="209">
        <v>6.60000000000021</v>
      </c>
    </row>
    <row r="194" s="186" customFormat="1" ht="18" customHeight="1" spans="1:11">
      <c r="A194" s="247"/>
      <c r="B194" s="251"/>
      <c r="C194" s="249"/>
      <c r="D194" s="250"/>
      <c r="E194" s="205" t="s">
        <v>222</v>
      </c>
      <c r="F194" s="211">
        <v>9.142857</v>
      </c>
      <c r="G194" s="211">
        <v>10.3026857142857</v>
      </c>
      <c r="H194" s="211">
        <v>8.5161142857143</v>
      </c>
      <c r="I194" s="211">
        <v>27.961657</v>
      </c>
      <c r="J194" s="211">
        <v>466.027616666667</v>
      </c>
      <c r="K194" s="209">
        <v>6.58277863330342</v>
      </c>
    </row>
    <row r="195" s="186" customFormat="1" ht="18" customHeight="1" spans="1:11">
      <c r="A195" s="247"/>
      <c r="B195" s="251"/>
      <c r="C195" s="249"/>
      <c r="D195" s="250"/>
      <c r="E195" s="205" t="s">
        <v>223</v>
      </c>
      <c r="F195" s="208">
        <v>13.45</v>
      </c>
      <c r="G195" s="208">
        <v>13.97</v>
      </c>
      <c r="H195" s="208">
        <v>14.72</v>
      </c>
      <c r="I195" s="207">
        <v>42.14</v>
      </c>
      <c r="J195" s="211">
        <v>702.333333333333</v>
      </c>
      <c r="K195" s="209">
        <v>6.11936539914381</v>
      </c>
    </row>
    <row r="196" s="186" customFormat="1" ht="18" customHeight="1" spans="1:11">
      <c r="A196" s="247"/>
      <c r="B196" s="251"/>
      <c r="C196" s="249"/>
      <c r="D196" s="250"/>
      <c r="E196" s="205" t="s">
        <v>224</v>
      </c>
      <c r="F196" s="208">
        <v>9.43</v>
      </c>
      <c r="G196" s="208">
        <v>9.75</v>
      </c>
      <c r="H196" s="208">
        <v>10.37</v>
      </c>
      <c r="I196" s="207">
        <v>29.55</v>
      </c>
      <c r="J196" s="207">
        <v>492.5</v>
      </c>
      <c r="K196" s="206">
        <v>5.01066098081023</v>
      </c>
    </row>
    <row r="197" s="186" customFormat="1" ht="18" customHeight="1" spans="1:11">
      <c r="A197" s="247"/>
      <c r="B197" s="251"/>
      <c r="C197" s="249"/>
      <c r="D197" s="250"/>
      <c r="E197" s="205" t="s">
        <v>225</v>
      </c>
      <c r="F197" s="212">
        <v>14.8</v>
      </c>
      <c r="G197" s="212">
        <v>14.6</v>
      </c>
      <c r="H197" s="212">
        <v>14.3</v>
      </c>
      <c r="I197" s="207">
        <v>43.7</v>
      </c>
      <c r="J197" s="211">
        <v>728.333333333333</v>
      </c>
      <c r="K197" s="209">
        <v>8.70646766169157</v>
      </c>
    </row>
    <row r="198" s="186" customFormat="1" ht="18" customHeight="1" spans="1:11">
      <c r="A198" s="247"/>
      <c r="B198" s="251"/>
      <c r="C198" s="249"/>
      <c r="D198" s="250"/>
      <c r="E198" s="205" t="s">
        <v>226</v>
      </c>
      <c r="F198" s="207">
        <v>11.9</v>
      </c>
      <c r="G198" s="207">
        <v>11.73</v>
      </c>
      <c r="H198" s="207">
        <v>11.63</v>
      </c>
      <c r="I198" s="207">
        <v>35.26</v>
      </c>
      <c r="J198" s="207">
        <v>587.666666666667</v>
      </c>
      <c r="K198" s="207">
        <v>5.69544364508395</v>
      </c>
    </row>
    <row r="199" s="186" customFormat="1" ht="18" customHeight="1" spans="1:11">
      <c r="A199" s="247"/>
      <c r="B199" s="251"/>
      <c r="C199" s="249"/>
      <c r="D199" s="250"/>
      <c r="E199" s="205" t="s">
        <v>227</v>
      </c>
      <c r="F199" s="213">
        <v>12.1</v>
      </c>
      <c r="G199" s="213">
        <v>12.32</v>
      </c>
      <c r="H199" s="213">
        <v>12.38</v>
      </c>
      <c r="I199" s="207">
        <v>36.8</v>
      </c>
      <c r="J199" s="211">
        <v>613.333333333333</v>
      </c>
      <c r="K199" s="209">
        <v>6.85249709639956</v>
      </c>
    </row>
    <row r="200" s="186" customFormat="1" ht="18" customHeight="1" spans="1:11">
      <c r="A200" s="247"/>
      <c r="B200" s="251"/>
      <c r="C200" s="249"/>
      <c r="D200" s="250"/>
      <c r="E200" s="205" t="s">
        <v>228</v>
      </c>
      <c r="F200" s="207">
        <v>10.6629310344828</v>
      </c>
      <c r="G200" s="207">
        <v>10.7503448275862</v>
      </c>
      <c r="H200" s="207">
        <v>11.501724137931</v>
      </c>
      <c r="I200" s="207">
        <v>32.915</v>
      </c>
      <c r="J200" s="211">
        <v>548.583333333333</v>
      </c>
      <c r="K200" s="209">
        <v>3.43637460402293</v>
      </c>
    </row>
    <row r="201" s="186" customFormat="1" ht="18" customHeight="1" spans="1:11">
      <c r="A201" s="247"/>
      <c r="B201" s="251"/>
      <c r="C201" s="249"/>
      <c r="D201" s="250"/>
      <c r="E201" s="205" t="s">
        <v>229</v>
      </c>
      <c r="F201" s="212">
        <v>9.21533487297921</v>
      </c>
      <c r="G201" s="212">
        <v>8.98591224018476</v>
      </c>
      <c r="H201" s="212">
        <v>9.04737875288684</v>
      </c>
      <c r="I201" s="207">
        <v>27.2486258660508</v>
      </c>
      <c r="J201" s="211">
        <v>454.14376443418</v>
      </c>
      <c r="K201" s="209">
        <v>6.16678904233836</v>
      </c>
    </row>
    <row r="202" s="186" customFormat="1" ht="18" customHeight="1" spans="1:11">
      <c r="A202" s="247"/>
      <c r="B202" s="251"/>
      <c r="C202" s="249"/>
      <c r="D202" s="250"/>
      <c r="E202" s="214" t="s">
        <v>230</v>
      </c>
      <c r="F202" s="215"/>
      <c r="G202" s="215"/>
      <c r="H202" s="215"/>
      <c r="I202" s="215"/>
      <c r="J202" s="215">
        <f>AVERAGE(J189:J201)</f>
        <v>589.161756927758</v>
      </c>
      <c r="K202" s="233">
        <v>5.69213448412544</v>
      </c>
    </row>
    <row r="203" s="186" customFormat="1" ht="18" customHeight="1" spans="1:11">
      <c r="A203" s="247"/>
      <c r="B203" s="251"/>
      <c r="C203" s="249"/>
      <c r="D203" s="253" t="s">
        <v>256</v>
      </c>
      <c r="E203" s="216" t="s">
        <v>232</v>
      </c>
      <c r="F203" s="206">
        <v>8.9577598152425</v>
      </c>
      <c r="G203" s="206">
        <v>9.34374133949192</v>
      </c>
      <c r="H203" s="206">
        <v>9.41411085450346</v>
      </c>
      <c r="I203" s="206">
        <f t="shared" ref="I203:I207" si="10">SUM(F203:H203)</f>
        <v>27.7156120092379</v>
      </c>
      <c r="J203" s="206">
        <f>I203/0.06</f>
        <v>461.926866820631</v>
      </c>
      <c r="K203" s="206">
        <f>(J203-438.3)/438.3*100</f>
        <v>5.39056966019424</v>
      </c>
    </row>
    <row r="204" s="186" customFormat="1" ht="18" customHeight="1" spans="1:11">
      <c r="A204" s="247"/>
      <c r="B204" s="251"/>
      <c r="C204" s="249"/>
      <c r="D204" s="253"/>
      <c r="E204" s="216" t="s">
        <v>233</v>
      </c>
      <c r="F204" s="206">
        <v>10.17</v>
      </c>
      <c r="G204" s="206">
        <v>9.95</v>
      </c>
      <c r="H204" s="206">
        <v>9.9</v>
      </c>
      <c r="I204" s="206">
        <f t="shared" si="10"/>
        <v>30.02</v>
      </c>
      <c r="J204" s="206">
        <f>I204*50/3</f>
        <v>500.333333333333</v>
      </c>
      <c r="K204" s="206">
        <f>J204/470.67*100-100</f>
        <v>6.30236329771034</v>
      </c>
    </row>
    <row r="205" s="186" customFormat="1" ht="18" customHeight="1" spans="1:11">
      <c r="A205" s="247"/>
      <c r="B205" s="251"/>
      <c r="C205" s="249"/>
      <c r="D205" s="253"/>
      <c r="E205" s="216" t="s">
        <v>234</v>
      </c>
      <c r="F205" s="206">
        <v>11.6</v>
      </c>
      <c r="G205" s="206">
        <v>9.8</v>
      </c>
      <c r="H205" s="208">
        <v>10.8</v>
      </c>
      <c r="I205" s="208">
        <v>32.2</v>
      </c>
      <c r="J205" s="208">
        <f>I205*50/3</f>
        <v>536.666666666667</v>
      </c>
      <c r="K205" s="208">
        <f>(J205-515)/515*100</f>
        <v>4.20711974110034</v>
      </c>
    </row>
    <row r="206" s="186" customFormat="1" ht="18" customHeight="1" spans="1:11">
      <c r="A206" s="247"/>
      <c r="B206" s="251"/>
      <c r="C206" s="249"/>
      <c r="D206" s="253"/>
      <c r="E206" s="216" t="s">
        <v>235</v>
      </c>
      <c r="F206" s="206">
        <v>12.37</v>
      </c>
      <c r="G206" s="206">
        <v>12.71</v>
      </c>
      <c r="H206" s="206">
        <v>13.02</v>
      </c>
      <c r="I206" s="206">
        <f t="shared" si="10"/>
        <v>38.1</v>
      </c>
      <c r="J206" s="206">
        <f>I206/3*50</f>
        <v>635</v>
      </c>
      <c r="K206" s="208">
        <v>4.5554335894621</v>
      </c>
    </row>
    <row r="207" s="186" customFormat="1" ht="18" customHeight="1" spans="1:11">
      <c r="A207" s="247"/>
      <c r="B207" s="251"/>
      <c r="C207" s="249"/>
      <c r="D207" s="253"/>
      <c r="E207" s="216" t="s">
        <v>236</v>
      </c>
      <c r="F207" s="217">
        <v>9.72</v>
      </c>
      <c r="G207" s="217">
        <v>9.56</v>
      </c>
      <c r="H207" s="217">
        <v>9.44</v>
      </c>
      <c r="I207" s="206">
        <f t="shared" si="10"/>
        <v>28.72</v>
      </c>
      <c r="J207" s="206">
        <f>I207/3*50</f>
        <v>478.666666666667</v>
      </c>
      <c r="K207" s="206">
        <f>(J207-449.17)/4.4917</f>
        <v>6.56692714710836</v>
      </c>
    </row>
    <row r="208" s="186" customFormat="1" ht="18" customHeight="1" spans="1:11">
      <c r="A208" s="247"/>
      <c r="B208" s="251"/>
      <c r="C208" s="249"/>
      <c r="D208" s="253"/>
      <c r="E208" s="216" t="s">
        <v>237</v>
      </c>
      <c r="F208" s="218">
        <v>10.67</v>
      </c>
      <c r="G208" s="218">
        <v>10.95</v>
      </c>
      <c r="H208" s="218">
        <v>10.79</v>
      </c>
      <c r="I208" s="218">
        <f>F208+G208+H208</f>
        <v>32.41</v>
      </c>
      <c r="J208" s="218">
        <f>666.7/13.33*(I208/3)</f>
        <v>540.328757189297</v>
      </c>
      <c r="K208" s="218">
        <f>(J208-526.16)/526.16*100</f>
        <v>2.69286095280853</v>
      </c>
    </row>
    <row r="209" s="186" customFormat="1" ht="18" customHeight="1" spans="1:11">
      <c r="A209" s="247"/>
      <c r="B209" s="251"/>
      <c r="C209" s="249"/>
      <c r="D209" s="253"/>
      <c r="E209" s="216" t="s">
        <v>238</v>
      </c>
      <c r="F209" s="218">
        <v>11.1152614692654</v>
      </c>
      <c r="G209" s="218">
        <v>11.096075862069</v>
      </c>
      <c r="H209" s="218">
        <v>11.1024032753223</v>
      </c>
      <c r="I209" s="206">
        <v>33.3137406066567</v>
      </c>
      <c r="J209" s="206">
        <f>I209/13.33/3*667</f>
        <v>555.645536</v>
      </c>
      <c r="K209" s="218">
        <v>4.48</v>
      </c>
    </row>
    <row r="210" s="186" customFormat="1" ht="18" customHeight="1" spans="1:11">
      <c r="A210" s="247"/>
      <c r="B210" s="251"/>
      <c r="C210" s="249"/>
      <c r="D210" s="253"/>
      <c r="E210" s="216" t="s">
        <v>239</v>
      </c>
      <c r="F210" s="219">
        <v>11.7477188571429</v>
      </c>
      <c r="G210" s="219">
        <v>11.9</v>
      </c>
      <c r="H210" s="219">
        <v>12</v>
      </c>
      <c r="I210" s="234">
        <f t="shared" ref="I210:I213" si="11">SUM(F210:H210)</f>
        <v>35.6477188571429</v>
      </c>
      <c r="J210" s="217">
        <f>I210/3/13.4*666.7</f>
        <v>591.202342339731</v>
      </c>
      <c r="K210" s="217">
        <f>(J210-565.5)/565.5*100</f>
        <v>4.54506495839622</v>
      </c>
    </row>
    <row r="211" s="186" customFormat="1" ht="18" customHeight="1" spans="1:11">
      <c r="A211" s="247"/>
      <c r="B211" s="251"/>
      <c r="C211" s="249"/>
      <c r="D211" s="253"/>
      <c r="E211" s="216" t="s">
        <v>240</v>
      </c>
      <c r="F211" s="220">
        <v>9.35</v>
      </c>
      <c r="G211" s="220">
        <v>9.58</v>
      </c>
      <c r="H211" s="220">
        <v>9.83748571428572</v>
      </c>
      <c r="I211" s="220">
        <f t="shared" si="11"/>
        <v>28.7674857142857</v>
      </c>
      <c r="J211" s="220">
        <f>(F211+G211+H211)/3/14*666.7</f>
        <v>456.649588707483</v>
      </c>
      <c r="K211" s="220">
        <f>(J211-421.88)/421.88*100</f>
        <v>8.24158260820213</v>
      </c>
    </row>
    <row r="212" s="186" customFormat="1" ht="18" customHeight="1" spans="1:11">
      <c r="A212" s="247"/>
      <c r="B212" s="251"/>
      <c r="C212" s="249"/>
      <c r="D212" s="253"/>
      <c r="E212" s="216" t="s">
        <v>241</v>
      </c>
      <c r="F212" s="221">
        <v>11.85</v>
      </c>
      <c r="G212" s="221">
        <v>12</v>
      </c>
      <c r="H212" s="221">
        <v>11.6</v>
      </c>
      <c r="I212" s="206">
        <f t="shared" si="11"/>
        <v>35.45</v>
      </c>
      <c r="J212" s="206">
        <v>590.833333333333</v>
      </c>
      <c r="K212" s="206">
        <v>-0.700280112044808</v>
      </c>
    </row>
    <row r="213" s="186" customFormat="1" ht="18" customHeight="1" spans="1:11">
      <c r="A213" s="247"/>
      <c r="B213" s="251"/>
      <c r="C213" s="249"/>
      <c r="D213" s="253"/>
      <c r="E213" s="216" t="s">
        <v>242</v>
      </c>
      <c r="F213" s="206">
        <v>11.42</v>
      </c>
      <c r="G213" s="206">
        <v>11.33</v>
      </c>
      <c r="H213" s="206">
        <v>11.23</v>
      </c>
      <c r="I213" s="206">
        <f t="shared" si="11"/>
        <v>33.98</v>
      </c>
      <c r="J213" s="206">
        <f>(I213/3)*50</f>
        <v>566.333333333333</v>
      </c>
      <c r="K213" s="206">
        <f>(J213-541.17)/541.17*100</f>
        <v>4.64980197226997</v>
      </c>
    </row>
    <row r="214" s="186" customFormat="1" ht="18" customHeight="1" spans="1:11">
      <c r="A214" s="247"/>
      <c r="B214" s="251"/>
      <c r="C214" s="249"/>
      <c r="D214" s="253"/>
      <c r="E214" s="222" t="s">
        <v>228</v>
      </c>
      <c r="F214" s="208">
        <v>11.25</v>
      </c>
      <c r="G214" s="208">
        <v>11.12</v>
      </c>
      <c r="H214" s="208">
        <v>10.99</v>
      </c>
      <c r="I214" s="208">
        <v>11.12</v>
      </c>
      <c r="J214" s="208">
        <v>556</v>
      </c>
      <c r="K214" s="208">
        <v>4.48</v>
      </c>
    </row>
    <row r="215" s="186" customFormat="1" ht="18" customHeight="1" spans="1:11">
      <c r="A215" s="247"/>
      <c r="B215" s="251"/>
      <c r="C215" s="249"/>
      <c r="D215" s="253"/>
      <c r="E215" s="237" t="s">
        <v>250</v>
      </c>
      <c r="F215" s="215"/>
      <c r="G215" s="215"/>
      <c r="H215" s="215"/>
      <c r="I215" s="215"/>
      <c r="J215" s="215">
        <f>AVERAGE(J203:J214)</f>
        <v>539.13220203254</v>
      </c>
      <c r="K215" s="235">
        <f>(J215-516.18)/516.18*100</f>
        <v>4.44655004698743</v>
      </c>
    </row>
    <row r="216" s="186" customFormat="1" ht="18" customHeight="1" spans="1:11">
      <c r="A216" s="247"/>
      <c r="B216" s="251"/>
      <c r="C216" s="249"/>
      <c r="D216" s="254" t="s">
        <v>257</v>
      </c>
      <c r="E216" s="205" t="s">
        <v>244</v>
      </c>
      <c r="F216" s="208">
        <v>107.895072434197</v>
      </c>
      <c r="G216" s="208" t="e">
        <f>#REF!/101.4*150</f>
        <v>#REF!</v>
      </c>
      <c r="H216" s="255"/>
      <c r="I216" s="208" t="e">
        <f>G216+H216</f>
        <v>#REF!</v>
      </c>
      <c r="J216" s="206">
        <v>512.4</v>
      </c>
      <c r="K216" s="206">
        <v>4.89252814738996</v>
      </c>
    </row>
    <row r="217" s="186" customFormat="1" ht="18" customHeight="1" spans="1:11">
      <c r="A217" s="247"/>
      <c r="B217" s="251"/>
      <c r="C217" s="249"/>
      <c r="D217" s="254"/>
      <c r="E217" s="205" t="s">
        <v>245</v>
      </c>
      <c r="F217" s="227">
        <v>105.8</v>
      </c>
      <c r="G217" s="227">
        <v>110</v>
      </c>
      <c r="H217" s="255"/>
      <c r="I217" s="206">
        <v>215.8</v>
      </c>
      <c r="J217" s="206">
        <v>479.795333333333</v>
      </c>
      <c r="K217" s="206">
        <v>0.232234091964691</v>
      </c>
    </row>
    <row r="218" s="186" customFormat="1" ht="18" customHeight="1" spans="1:11">
      <c r="A218" s="247"/>
      <c r="B218" s="251"/>
      <c r="C218" s="249"/>
      <c r="D218" s="254"/>
      <c r="E218" s="205" t="s">
        <v>225</v>
      </c>
      <c r="F218" s="225">
        <v>107.64</v>
      </c>
      <c r="G218" s="225">
        <v>109.32</v>
      </c>
      <c r="H218" s="255"/>
      <c r="I218" s="225">
        <v>216.96</v>
      </c>
      <c r="J218" s="225">
        <v>459.40419047619</v>
      </c>
      <c r="K218" s="225">
        <v>4.02703466242254</v>
      </c>
    </row>
    <row r="219" s="186" customFormat="1" ht="18" customHeight="1" spans="1:11">
      <c r="A219" s="247"/>
      <c r="B219" s="251"/>
      <c r="C219" s="249"/>
      <c r="D219" s="254"/>
      <c r="E219" s="205" t="s">
        <v>258</v>
      </c>
      <c r="F219" s="256">
        <v>115.6</v>
      </c>
      <c r="G219" s="256">
        <v>117.8</v>
      </c>
      <c r="H219" s="255"/>
      <c r="I219" s="227">
        <v>233.4</v>
      </c>
      <c r="J219" s="227">
        <v>518.66926</v>
      </c>
      <c r="K219" s="227">
        <v>7.11335474988526</v>
      </c>
    </row>
    <row r="220" s="186" customFormat="1" ht="18" customHeight="1" spans="1:11">
      <c r="A220" s="247"/>
      <c r="B220" s="251"/>
      <c r="C220" s="249"/>
      <c r="D220" s="254"/>
      <c r="E220" s="205" t="s">
        <v>259</v>
      </c>
      <c r="F220" s="206">
        <v>165.5</v>
      </c>
      <c r="G220" s="206">
        <v>163.9</v>
      </c>
      <c r="H220" s="255"/>
      <c r="I220" s="206">
        <v>329.4</v>
      </c>
      <c r="J220" s="206">
        <v>520.46</v>
      </c>
      <c r="K220" s="206">
        <v>1.68</v>
      </c>
    </row>
    <row r="221" s="186" customFormat="1" ht="18" customHeight="1" spans="1:11">
      <c r="A221" s="247"/>
      <c r="B221" s="251"/>
      <c r="C221" s="249"/>
      <c r="D221" s="254"/>
      <c r="E221" s="205" t="s">
        <v>218</v>
      </c>
      <c r="F221" s="226">
        <v>292.5</v>
      </c>
      <c r="G221" s="226">
        <v>286</v>
      </c>
      <c r="H221" s="255"/>
      <c r="I221" s="226">
        <v>578.5</v>
      </c>
      <c r="J221" s="226">
        <v>550.95</v>
      </c>
      <c r="K221" s="226">
        <v>6.05</v>
      </c>
    </row>
    <row r="222" s="186" customFormat="1" ht="18" customHeight="1" spans="1:11">
      <c r="A222" s="247"/>
      <c r="B222" s="251"/>
      <c r="C222" s="249"/>
      <c r="D222" s="254"/>
      <c r="E222" s="205" t="s">
        <v>260</v>
      </c>
      <c r="F222" s="206">
        <v>130.35</v>
      </c>
      <c r="G222" s="206">
        <v>134.83</v>
      </c>
      <c r="H222" s="255"/>
      <c r="I222" s="206">
        <v>265.18</v>
      </c>
      <c r="J222" s="206">
        <v>552.71</v>
      </c>
      <c r="K222" s="206" t="s">
        <v>261</v>
      </c>
    </row>
    <row r="223" s="186" customFormat="1" ht="18" customHeight="1" spans="1:11">
      <c r="A223" s="247"/>
      <c r="B223" s="251"/>
      <c r="C223" s="249"/>
      <c r="D223" s="254"/>
      <c r="E223" s="205" t="s">
        <v>262</v>
      </c>
      <c r="F223" s="206">
        <v>136.78</v>
      </c>
      <c r="G223" s="206">
        <v>119.66</v>
      </c>
      <c r="H223" s="255"/>
      <c r="I223" s="206">
        <v>256.44</v>
      </c>
      <c r="J223" s="206">
        <v>512.88</v>
      </c>
      <c r="K223" s="206">
        <v>5.70922131992251</v>
      </c>
    </row>
    <row r="224" s="186" customFormat="1" ht="18" customHeight="1" spans="1:11">
      <c r="A224" s="247"/>
      <c r="B224" s="251"/>
      <c r="C224" s="249"/>
      <c r="D224" s="254"/>
      <c r="E224" s="257" t="s">
        <v>263</v>
      </c>
      <c r="F224" s="218">
        <v>128.6</v>
      </c>
      <c r="G224" s="218">
        <v>130.4</v>
      </c>
      <c r="H224" s="255"/>
      <c r="I224" s="218">
        <v>259</v>
      </c>
      <c r="J224" s="218">
        <v>575.584333333333</v>
      </c>
      <c r="K224" s="218">
        <v>4.51977401129943</v>
      </c>
    </row>
    <row r="225" s="186" customFormat="1" ht="18" customHeight="1" spans="1:11">
      <c r="A225" s="247"/>
      <c r="B225" s="251"/>
      <c r="C225" s="249"/>
      <c r="D225" s="254"/>
      <c r="E225" s="205" t="s">
        <v>264</v>
      </c>
      <c r="F225" s="206">
        <v>175.689631168831</v>
      </c>
      <c r="G225" s="206">
        <v>186.886865454545</v>
      </c>
      <c r="H225" s="255"/>
      <c r="I225" s="206">
        <v>362.576496623377</v>
      </c>
      <c r="J225" s="206">
        <v>805.765834329351</v>
      </c>
      <c r="K225" s="262">
        <v>3.68789766694396</v>
      </c>
    </row>
    <row r="226" s="186" customFormat="1" ht="18" customHeight="1" spans="1:11">
      <c r="A226" s="247"/>
      <c r="B226" s="251"/>
      <c r="C226" s="249"/>
      <c r="D226" s="254"/>
      <c r="E226" s="205" t="s">
        <v>227</v>
      </c>
      <c r="F226" s="208">
        <v>132.8</v>
      </c>
      <c r="G226" s="208">
        <v>137.5</v>
      </c>
      <c r="H226" s="255"/>
      <c r="I226" s="208">
        <v>135.15</v>
      </c>
      <c r="J226" s="208">
        <v>600.6967</v>
      </c>
      <c r="K226" s="208">
        <v>6.1676740897844</v>
      </c>
    </row>
    <row r="227" s="186" customFormat="1" ht="18" customHeight="1" spans="1:11">
      <c r="A227" s="247"/>
      <c r="B227" s="258"/>
      <c r="C227" s="249"/>
      <c r="D227" s="254"/>
      <c r="E227" s="259" t="s">
        <v>250</v>
      </c>
      <c r="F227" s="215"/>
      <c r="G227" s="215"/>
      <c r="H227" s="255"/>
      <c r="I227" s="215"/>
      <c r="J227" s="215">
        <f>AVERAGE(J216:J226)</f>
        <v>553.574150133837</v>
      </c>
      <c r="K227" s="215">
        <v>4.29844720447401</v>
      </c>
    </row>
    <row r="228" s="185" customFormat="1" ht="18" customHeight="1" spans="1:11">
      <c r="A228" s="260" t="s">
        <v>265</v>
      </c>
      <c r="B228" s="248" t="s">
        <v>266</v>
      </c>
      <c r="C228" s="244" t="s">
        <v>252</v>
      </c>
      <c r="D228" s="204" t="s">
        <v>216</v>
      </c>
      <c r="E228" s="205" t="s">
        <v>217</v>
      </c>
      <c r="F228" s="206">
        <v>11.1864406779661</v>
      </c>
      <c r="G228" s="206">
        <v>11.1346292372881</v>
      </c>
      <c r="H228" s="206">
        <v>11.3559322033898</v>
      </c>
      <c r="I228" s="206">
        <v>33.6770021186441</v>
      </c>
      <c r="J228" s="206">
        <v>561.283368644068</v>
      </c>
      <c r="K228" s="206"/>
    </row>
    <row r="229" s="185" customFormat="1" ht="18" customHeight="1" spans="1:11">
      <c r="A229" s="247"/>
      <c r="B229" s="261"/>
      <c r="C229" s="66"/>
      <c r="D229" s="204"/>
      <c r="E229" s="205" t="s">
        <v>218</v>
      </c>
      <c r="F229" s="207">
        <v>11.12</v>
      </c>
      <c r="G229" s="207">
        <v>11.09</v>
      </c>
      <c r="H229" s="207">
        <v>11.15</v>
      </c>
      <c r="I229" s="207">
        <v>33.36</v>
      </c>
      <c r="J229" s="207">
        <v>556</v>
      </c>
      <c r="K229" s="206"/>
    </row>
    <row r="230" s="185" customFormat="1" ht="18" customHeight="1" spans="1:11">
      <c r="A230" s="247"/>
      <c r="B230" s="261"/>
      <c r="C230" s="66"/>
      <c r="D230" s="204"/>
      <c r="E230" s="205" t="s">
        <v>219</v>
      </c>
      <c r="F230" s="208">
        <v>13.557</v>
      </c>
      <c r="G230" s="208">
        <v>13.699</v>
      </c>
      <c r="H230" s="208">
        <v>13.954</v>
      </c>
      <c r="I230" s="208">
        <v>41.21</v>
      </c>
      <c r="J230" s="208">
        <v>686.833333333333</v>
      </c>
      <c r="K230" s="206"/>
    </row>
    <row r="231" s="185" customFormat="1" ht="18" customHeight="1" spans="1:11">
      <c r="A231" s="247"/>
      <c r="B231" s="261"/>
      <c r="C231" s="66"/>
      <c r="D231" s="204"/>
      <c r="E231" s="205" t="s">
        <v>220</v>
      </c>
      <c r="F231" s="209">
        <v>11.87</v>
      </c>
      <c r="G231" s="209">
        <v>11.31</v>
      </c>
      <c r="H231" s="209">
        <v>11.4</v>
      </c>
      <c r="I231" s="209">
        <v>34.58</v>
      </c>
      <c r="J231" s="208">
        <v>576.333333333333</v>
      </c>
      <c r="K231" s="206"/>
    </row>
    <row r="232" s="185" customFormat="1" ht="18" customHeight="1" spans="1:11">
      <c r="A232" s="247"/>
      <c r="B232" s="261"/>
      <c r="C232" s="66"/>
      <c r="D232" s="204"/>
      <c r="E232" s="205" t="s">
        <v>221</v>
      </c>
      <c r="F232" s="210">
        <v>10.5401070392221</v>
      </c>
      <c r="G232" s="210">
        <v>10.8204842708073</v>
      </c>
      <c r="H232" s="210">
        <v>11.0373041922195</v>
      </c>
      <c r="I232" s="209">
        <v>32.3978955022489</v>
      </c>
      <c r="J232" s="208">
        <v>539.964925037482</v>
      </c>
      <c r="K232" s="206"/>
    </row>
    <row r="233" s="185" customFormat="1" ht="18" customHeight="1" spans="1:11">
      <c r="A233" s="247"/>
      <c r="B233" s="261"/>
      <c r="C233" s="66"/>
      <c r="D233" s="204"/>
      <c r="E233" s="205" t="s">
        <v>222</v>
      </c>
      <c r="F233" s="211">
        <v>9.16308571428571</v>
      </c>
      <c r="G233" s="211">
        <v>8.45114285714286</v>
      </c>
      <c r="H233" s="211">
        <v>8.62045714285714</v>
      </c>
      <c r="I233" s="211">
        <v>26.2346857142857</v>
      </c>
      <c r="J233" s="211">
        <v>437.244761904762</v>
      </c>
      <c r="K233" s="206"/>
    </row>
    <row r="234" s="185" customFormat="1" ht="18" customHeight="1" spans="1:11">
      <c r="A234" s="247"/>
      <c r="B234" s="261"/>
      <c r="C234" s="66"/>
      <c r="D234" s="204"/>
      <c r="E234" s="205" t="s">
        <v>223</v>
      </c>
      <c r="F234" s="208">
        <v>13.14</v>
      </c>
      <c r="G234" s="208">
        <v>13.93</v>
      </c>
      <c r="H234" s="208">
        <v>12.64</v>
      </c>
      <c r="I234" s="207">
        <v>39.71</v>
      </c>
      <c r="J234" s="211">
        <v>661.833333333333</v>
      </c>
      <c r="K234" s="206"/>
    </row>
    <row r="235" s="185" customFormat="1" ht="18" customHeight="1" spans="1:11">
      <c r="A235" s="247"/>
      <c r="B235" s="261"/>
      <c r="C235" s="66"/>
      <c r="D235" s="204"/>
      <c r="E235" s="205" t="s">
        <v>224</v>
      </c>
      <c r="F235" s="208">
        <v>9.65</v>
      </c>
      <c r="G235" s="208">
        <v>8.94</v>
      </c>
      <c r="H235" s="208">
        <v>9.55</v>
      </c>
      <c r="I235" s="207">
        <v>28.14</v>
      </c>
      <c r="J235" s="207">
        <v>469</v>
      </c>
      <c r="K235" s="206"/>
    </row>
    <row r="236" s="185" customFormat="1" ht="18" customHeight="1" spans="1:11">
      <c r="A236" s="247"/>
      <c r="B236" s="261"/>
      <c r="C236" s="66"/>
      <c r="D236" s="204"/>
      <c r="E236" s="205" t="s">
        <v>225</v>
      </c>
      <c r="F236" s="212">
        <v>13.1</v>
      </c>
      <c r="G236" s="212">
        <v>13.2</v>
      </c>
      <c r="H236" s="212">
        <v>13.9</v>
      </c>
      <c r="I236" s="207">
        <v>40.2</v>
      </c>
      <c r="J236" s="211">
        <v>670</v>
      </c>
      <c r="K236" s="206"/>
    </row>
    <row r="237" s="185" customFormat="1" ht="18" customHeight="1" spans="1:11">
      <c r="A237" s="247"/>
      <c r="B237" s="261"/>
      <c r="C237" s="66"/>
      <c r="D237" s="204"/>
      <c r="E237" s="205" t="s">
        <v>226</v>
      </c>
      <c r="F237" s="207">
        <v>11.12</v>
      </c>
      <c r="G237" s="207">
        <v>11.09</v>
      </c>
      <c r="H237" s="207">
        <v>11.15</v>
      </c>
      <c r="I237" s="207">
        <v>33.36</v>
      </c>
      <c r="J237" s="207">
        <v>556</v>
      </c>
      <c r="K237" s="206"/>
    </row>
    <row r="238" s="185" customFormat="1" ht="18" customHeight="1" spans="1:11">
      <c r="A238" s="247"/>
      <c r="B238" s="261"/>
      <c r="C238" s="66"/>
      <c r="D238" s="204"/>
      <c r="E238" s="205" t="s">
        <v>227</v>
      </c>
      <c r="F238" s="213">
        <v>11.56</v>
      </c>
      <c r="G238" s="213">
        <v>11.52</v>
      </c>
      <c r="H238" s="213">
        <v>11.36</v>
      </c>
      <c r="I238" s="207">
        <v>34.44</v>
      </c>
      <c r="J238" s="211">
        <v>574</v>
      </c>
      <c r="K238" s="210"/>
    </row>
    <row r="239" s="185" customFormat="1" ht="18" customHeight="1" spans="1:11">
      <c r="A239" s="247"/>
      <c r="B239" s="261"/>
      <c r="C239" s="66"/>
      <c r="D239" s="204"/>
      <c r="E239" s="205" t="s">
        <v>228</v>
      </c>
      <c r="F239" s="207">
        <v>10.4857471264368</v>
      </c>
      <c r="G239" s="207">
        <v>10.75</v>
      </c>
      <c r="H239" s="207">
        <v>10.5857471264368</v>
      </c>
      <c r="I239" s="207">
        <v>31.8214942528736</v>
      </c>
      <c r="J239" s="211">
        <v>530.358237547893</v>
      </c>
      <c r="K239" s="210"/>
    </row>
    <row r="240" s="185" customFormat="1" ht="18" customHeight="1" spans="1:11">
      <c r="A240" s="247"/>
      <c r="B240" s="261"/>
      <c r="C240" s="66"/>
      <c r="D240" s="204"/>
      <c r="E240" s="205" t="s">
        <v>229</v>
      </c>
      <c r="F240" s="212">
        <v>8.88519630484988</v>
      </c>
      <c r="G240" s="212">
        <v>8.68468822170901</v>
      </c>
      <c r="H240" s="212">
        <v>8.09598152424942</v>
      </c>
      <c r="I240" s="207">
        <v>25.6658660508083</v>
      </c>
      <c r="J240" s="211">
        <v>427.764434180139</v>
      </c>
      <c r="K240" s="210"/>
    </row>
    <row r="241" s="185" customFormat="1" ht="18" customHeight="1" spans="1:11">
      <c r="A241" s="247"/>
      <c r="B241" s="261"/>
      <c r="C241" s="66"/>
      <c r="D241" s="204"/>
      <c r="E241" s="214" t="s">
        <v>230</v>
      </c>
      <c r="F241" s="215"/>
      <c r="G241" s="215"/>
      <c r="H241" s="215"/>
      <c r="I241" s="215"/>
      <c r="J241" s="215">
        <f>AVERAGE(J228:J240)</f>
        <v>557.43197902418</v>
      </c>
      <c r="K241" s="215"/>
    </row>
    <row r="242" s="185" customFormat="1" ht="18" customHeight="1" spans="1:11">
      <c r="A242" s="247"/>
      <c r="B242" s="261"/>
      <c r="C242" s="66"/>
      <c r="D242" s="204" t="s">
        <v>231</v>
      </c>
      <c r="E242" s="216" t="s">
        <v>232</v>
      </c>
      <c r="F242" s="206">
        <v>8.64665127020785</v>
      </c>
      <c r="G242" s="206">
        <v>9.15096997690531</v>
      </c>
      <c r="H242" s="206">
        <v>8.49845265588915</v>
      </c>
      <c r="I242" s="206">
        <f t="shared" ref="I242:I246" si="12">SUM(F242:H242)</f>
        <v>26.2960739030023</v>
      </c>
      <c r="J242" s="206">
        <f>I242/0.06</f>
        <v>438.267898383372</v>
      </c>
      <c r="K242" s="206"/>
    </row>
    <row r="243" s="185" customFormat="1" ht="18" customHeight="1" spans="1:11">
      <c r="A243" s="247"/>
      <c r="B243" s="261"/>
      <c r="C243" s="66"/>
      <c r="D243" s="204"/>
      <c r="E243" s="216" t="s">
        <v>233</v>
      </c>
      <c r="F243" s="206">
        <v>9.84</v>
      </c>
      <c r="G243" s="206">
        <v>9.8</v>
      </c>
      <c r="H243" s="206">
        <v>8.6</v>
      </c>
      <c r="I243" s="206">
        <f t="shared" si="12"/>
        <v>28.24</v>
      </c>
      <c r="J243" s="206">
        <f>I243*50/3</f>
        <v>470.666666666667</v>
      </c>
      <c r="K243" s="208"/>
    </row>
    <row r="244" s="185" customFormat="1" ht="18" customHeight="1" spans="1:11">
      <c r="A244" s="247"/>
      <c r="B244" s="261"/>
      <c r="C244" s="66"/>
      <c r="D244" s="204"/>
      <c r="E244" s="216" t="s">
        <v>234</v>
      </c>
      <c r="F244" s="206">
        <v>10.1</v>
      </c>
      <c r="G244" s="206">
        <v>10.2</v>
      </c>
      <c r="H244" s="208">
        <v>10.6</v>
      </c>
      <c r="I244" s="208">
        <v>30.9</v>
      </c>
      <c r="J244" s="208">
        <f>I244*50/3</f>
        <v>515</v>
      </c>
      <c r="K244" s="208"/>
    </row>
    <row r="245" s="185" customFormat="1" ht="18" customHeight="1" spans="1:11">
      <c r="A245" s="247"/>
      <c r="B245" s="261"/>
      <c r="C245" s="66"/>
      <c r="D245" s="204"/>
      <c r="E245" s="216" t="s">
        <v>235</v>
      </c>
      <c r="F245" s="206">
        <v>12.34</v>
      </c>
      <c r="G245" s="206">
        <v>12.45</v>
      </c>
      <c r="H245" s="206">
        <v>11.65</v>
      </c>
      <c r="I245" s="206">
        <f t="shared" si="12"/>
        <v>36.44</v>
      </c>
      <c r="J245" s="206">
        <f>I245/3*50</f>
        <v>607.333333333333</v>
      </c>
      <c r="K245" s="208"/>
    </row>
    <row r="246" s="185" customFormat="1" ht="18" customHeight="1" spans="1:11">
      <c r="A246" s="247"/>
      <c r="B246" s="261"/>
      <c r="C246" s="66"/>
      <c r="D246" s="204"/>
      <c r="E246" s="216" t="s">
        <v>236</v>
      </c>
      <c r="F246" s="217">
        <v>8.9</v>
      </c>
      <c r="G246" s="217">
        <v>8.94</v>
      </c>
      <c r="H246" s="217">
        <v>9.11</v>
      </c>
      <c r="I246" s="206">
        <f t="shared" si="12"/>
        <v>26.95</v>
      </c>
      <c r="J246" s="206">
        <f>I246/3*50</f>
        <v>449.166666666667</v>
      </c>
      <c r="K246" s="206"/>
    </row>
    <row r="247" s="185" customFormat="1" ht="18" customHeight="1" spans="1:11">
      <c r="A247" s="247"/>
      <c r="B247" s="261"/>
      <c r="C247" s="66"/>
      <c r="D247" s="204"/>
      <c r="E247" s="216" t="s">
        <v>237</v>
      </c>
      <c r="F247" s="218">
        <v>10.45</v>
      </c>
      <c r="G247" s="218">
        <v>10.55</v>
      </c>
      <c r="H247" s="218">
        <v>10.56</v>
      </c>
      <c r="I247" s="218">
        <f>F247+G247+H247</f>
        <v>31.56</v>
      </c>
      <c r="J247" s="218">
        <f>666.7/13.33*(I247/3)</f>
        <v>526.157839459865</v>
      </c>
      <c r="K247" s="218"/>
    </row>
    <row r="248" s="185" customFormat="1" ht="18" customHeight="1" spans="1:11">
      <c r="A248" s="247"/>
      <c r="B248" s="261"/>
      <c r="C248" s="66"/>
      <c r="D248" s="204"/>
      <c r="E248" s="216" t="s">
        <v>238</v>
      </c>
      <c r="F248" s="218">
        <v>10.6448143928036</v>
      </c>
      <c r="G248" s="218">
        <v>10.6168353823088</v>
      </c>
      <c r="H248" s="218">
        <v>10.6236302848576</v>
      </c>
      <c r="I248" s="206">
        <v>31.88528005997</v>
      </c>
      <c r="J248" s="206">
        <f>I248/13.33/3*667</f>
        <v>531.82</v>
      </c>
      <c r="K248" s="218"/>
    </row>
    <row r="249" s="185" customFormat="1" ht="18" customHeight="1" spans="1:11">
      <c r="A249" s="247"/>
      <c r="B249" s="261"/>
      <c r="C249" s="66"/>
      <c r="D249" s="204"/>
      <c r="E249" s="216" t="s">
        <v>239</v>
      </c>
      <c r="F249" s="219">
        <v>11.2</v>
      </c>
      <c r="G249" s="219">
        <v>11.5</v>
      </c>
      <c r="H249" s="219">
        <v>11.4</v>
      </c>
      <c r="I249" s="234">
        <f t="shared" ref="I249:I252" si="13">SUM(F249:H249)</f>
        <v>34.1</v>
      </c>
      <c r="J249" s="217">
        <f>I249/3/13.4*666.7</f>
        <v>565.53407960199</v>
      </c>
      <c r="K249" s="217"/>
    </row>
    <row r="250" s="185" customFormat="1" ht="18" customHeight="1" spans="1:11">
      <c r="A250" s="247"/>
      <c r="B250" s="261"/>
      <c r="C250" s="66"/>
      <c r="D250" s="204"/>
      <c r="E250" s="216" t="s">
        <v>240</v>
      </c>
      <c r="F250" s="220">
        <v>8.70634285714286</v>
      </c>
      <c r="G250" s="220">
        <v>8.92</v>
      </c>
      <c r="H250" s="220">
        <v>8.95085714285714</v>
      </c>
      <c r="I250" s="220">
        <f t="shared" si="13"/>
        <v>26.5772</v>
      </c>
      <c r="J250" s="220">
        <f>(F250+G250+H250)/3/14*666.7</f>
        <v>421.88141047619</v>
      </c>
      <c r="K250" s="220"/>
    </row>
    <row r="251" s="185" customFormat="1" ht="18" customHeight="1" spans="1:11">
      <c r="A251" s="247"/>
      <c r="B251" s="261"/>
      <c r="C251" s="66"/>
      <c r="D251" s="204"/>
      <c r="E251" s="216" t="s">
        <v>241</v>
      </c>
      <c r="F251" s="221">
        <v>12.35</v>
      </c>
      <c r="G251" s="221">
        <v>11.85</v>
      </c>
      <c r="H251" s="221">
        <v>11.5</v>
      </c>
      <c r="I251" s="206">
        <f t="shared" si="13"/>
        <v>35.7</v>
      </c>
      <c r="J251" s="206">
        <v>595</v>
      </c>
      <c r="K251" s="206"/>
    </row>
    <row r="252" s="185" customFormat="1" ht="18" customHeight="1" spans="1:11">
      <c r="A252" s="247"/>
      <c r="B252" s="261"/>
      <c r="C252" s="66"/>
      <c r="D252" s="204"/>
      <c r="E252" s="216" t="s">
        <v>242</v>
      </c>
      <c r="F252" s="206">
        <v>10.97</v>
      </c>
      <c r="G252" s="206">
        <v>10.71</v>
      </c>
      <c r="H252" s="206">
        <v>10.79</v>
      </c>
      <c r="I252" s="206">
        <f t="shared" si="13"/>
        <v>32.47</v>
      </c>
      <c r="J252" s="206">
        <f>(I252/3)*50</f>
        <v>541.166666666667</v>
      </c>
      <c r="K252" s="206"/>
    </row>
    <row r="253" s="185" customFormat="1" ht="18" customHeight="1" spans="1:11">
      <c r="A253" s="247"/>
      <c r="B253" s="261"/>
      <c r="C253" s="66"/>
      <c r="D253" s="204"/>
      <c r="E253" s="222" t="s">
        <v>228</v>
      </c>
      <c r="F253" s="208">
        <v>10.95</v>
      </c>
      <c r="G253" s="208">
        <v>10.53</v>
      </c>
      <c r="H253" s="208">
        <v>10.45</v>
      </c>
      <c r="I253" s="208">
        <v>10.64</v>
      </c>
      <c r="J253" s="208">
        <v>532.17</v>
      </c>
      <c r="K253" s="208"/>
    </row>
    <row r="254" s="185" customFormat="1" ht="18" customHeight="1" spans="1:11">
      <c r="A254" s="247"/>
      <c r="B254" s="261"/>
      <c r="C254" s="66"/>
      <c r="D254" s="204"/>
      <c r="E254" s="237" t="s">
        <v>250</v>
      </c>
      <c r="F254" s="215"/>
      <c r="G254" s="215"/>
      <c r="H254" s="215"/>
      <c r="I254" s="215"/>
      <c r="J254" s="215">
        <f>AVERAGE(J242:J253)</f>
        <v>516.180380104563</v>
      </c>
      <c r="K254" s="235"/>
    </row>
    <row r="255" s="185" customFormat="1" ht="18" customHeight="1" spans="1:11">
      <c r="A255" s="247"/>
      <c r="B255" s="261"/>
      <c r="C255" s="66"/>
      <c r="D255" s="223" t="s">
        <v>243</v>
      </c>
      <c r="E255" s="205" t="s">
        <v>244</v>
      </c>
      <c r="F255" s="208">
        <v>106.71</v>
      </c>
      <c r="G255" s="208">
        <v>113.08</v>
      </c>
      <c r="H255" s="206"/>
      <c r="I255" s="208">
        <v>219.79</v>
      </c>
      <c r="J255" s="206">
        <v>488.5</v>
      </c>
      <c r="K255" s="206"/>
    </row>
    <row r="256" s="185" customFormat="1" ht="18" customHeight="1" spans="1:11">
      <c r="A256" s="247"/>
      <c r="B256" s="261"/>
      <c r="C256" s="66"/>
      <c r="D256" s="223"/>
      <c r="E256" s="205" t="s">
        <v>245</v>
      </c>
      <c r="F256" s="227">
        <v>105</v>
      </c>
      <c r="G256" s="227">
        <v>110.3</v>
      </c>
      <c r="H256" s="206"/>
      <c r="I256" s="206">
        <v>215.3</v>
      </c>
      <c r="J256" s="206">
        <v>478.683666666667</v>
      </c>
      <c r="K256" s="206"/>
    </row>
    <row r="257" s="185" customFormat="1" ht="18" customHeight="1" spans="1:11">
      <c r="A257" s="247"/>
      <c r="B257" s="261"/>
      <c r="C257" s="66"/>
      <c r="D257" s="223"/>
      <c r="E257" s="205" t="s">
        <v>225</v>
      </c>
      <c r="F257" s="225">
        <v>103.11</v>
      </c>
      <c r="G257" s="225">
        <v>105.45</v>
      </c>
      <c r="H257" s="225"/>
      <c r="I257" s="225">
        <v>208.56</v>
      </c>
      <c r="J257" s="225">
        <v>441.617523809524</v>
      </c>
      <c r="K257" s="225"/>
    </row>
    <row r="258" s="185" customFormat="1" ht="18" customHeight="1" spans="1:11">
      <c r="A258" s="247"/>
      <c r="B258" s="261"/>
      <c r="C258" s="66"/>
      <c r="D258" s="223"/>
      <c r="E258" s="205" t="s">
        <v>258</v>
      </c>
      <c r="F258" s="256">
        <v>108.2</v>
      </c>
      <c r="G258" s="256">
        <v>109.7</v>
      </c>
      <c r="H258" s="206"/>
      <c r="I258" s="227">
        <v>217.9</v>
      </c>
      <c r="J258" s="227">
        <v>484.224643333333</v>
      </c>
      <c r="K258" s="227"/>
    </row>
    <row r="259" s="185" customFormat="1" ht="18" customHeight="1" spans="1:11">
      <c r="A259" s="247"/>
      <c r="B259" s="261"/>
      <c r="C259" s="66"/>
      <c r="D259" s="223"/>
      <c r="E259" s="205" t="s">
        <v>259</v>
      </c>
      <c r="F259" s="206">
        <v>165.2</v>
      </c>
      <c r="G259" s="206">
        <v>158.8</v>
      </c>
      <c r="H259" s="206"/>
      <c r="I259" s="206">
        <v>324</v>
      </c>
      <c r="J259" s="206">
        <v>511.87</v>
      </c>
      <c r="K259" s="233"/>
    </row>
    <row r="260" s="185" customFormat="1" ht="18" customHeight="1" spans="1:11">
      <c r="A260" s="247"/>
      <c r="B260" s="261"/>
      <c r="C260" s="66"/>
      <c r="D260" s="223"/>
      <c r="E260" s="205" t="s">
        <v>218</v>
      </c>
      <c r="F260" s="226">
        <v>278.5</v>
      </c>
      <c r="G260" s="226">
        <v>267</v>
      </c>
      <c r="H260" s="206"/>
      <c r="I260" s="226">
        <v>545.5</v>
      </c>
      <c r="J260" s="226">
        <v>519.52</v>
      </c>
      <c r="K260" s="226"/>
    </row>
    <row r="261" s="185" customFormat="1" ht="18" customHeight="1" spans="1:11">
      <c r="A261" s="247"/>
      <c r="B261" s="261"/>
      <c r="C261" s="66"/>
      <c r="D261" s="223"/>
      <c r="E261" s="205" t="s">
        <v>260</v>
      </c>
      <c r="F261" s="206">
        <v>127.65</v>
      </c>
      <c r="G261" s="206">
        <v>129.1</v>
      </c>
      <c r="H261" s="206"/>
      <c r="I261" s="206">
        <v>256.75</v>
      </c>
      <c r="J261" s="206">
        <v>535.16</v>
      </c>
      <c r="K261" s="206"/>
    </row>
    <row r="262" s="185" customFormat="1" ht="18" customHeight="1" spans="1:11">
      <c r="A262" s="247"/>
      <c r="B262" s="261"/>
      <c r="C262" s="66"/>
      <c r="D262" s="223"/>
      <c r="E262" s="205" t="s">
        <v>262</v>
      </c>
      <c r="F262" s="206">
        <v>114.21</v>
      </c>
      <c r="G262" s="206">
        <v>128.38</v>
      </c>
      <c r="H262" s="206"/>
      <c r="I262" s="206">
        <v>242.59</v>
      </c>
      <c r="J262" s="206">
        <v>485.18</v>
      </c>
      <c r="K262" s="206"/>
    </row>
    <row r="263" s="185" customFormat="1" ht="18" customHeight="1" spans="1:11">
      <c r="A263" s="247"/>
      <c r="B263" s="261"/>
      <c r="C263" s="66"/>
      <c r="D263" s="223"/>
      <c r="E263" s="257" t="s">
        <v>263</v>
      </c>
      <c r="F263" s="218">
        <v>125.3</v>
      </c>
      <c r="G263" s="218">
        <v>122.5</v>
      </c>
      <c r="H263" s="208"/>
      <c r="I263" s="218">
        <v>247.8</v>
      </c>
      <c r="J263" s="218">
        <v>550.6942</v>
      </c>
      <c r="K263" s="218"/>
    </row>
    <row r="264" s="185" customFormat="1" ht="18" customHeight="1" spans="1:11">
      <c r="A264" s="247"/>
      <c r="B264" s="261"/>
      <c r="C264" s="66"/>
      <c r="D264" s="223"/>
      <c r="E264" s="205" t="s">
        <v>264</v>
      </c>
      <c r="F264" s="206">
        <v>171.348321038961</v>
      </c>
      <c r="G264" s="206">
        <v>178.332311688312</v>
      </c>
      <c r="H264" s="208"/>
      <c r="I264" s="206">
        <v>349.680632727273</v>
      </c>
      <c r="J264" s="206">
        <v>777.106926130909</v>
      </c>
      <c r="K264" s="262"/>
    </row>
    <row r="265" s="185" customFormat="1" ht="18" customHeight="1" spans="1:11">
      <c r="A265" s="247"/>
      <c r="B265" s="261"/>
      <c r="C265" s="66"/>
      <c r="D265" s="223"/>
      <c r="E265" s="205" t="s">
        <v>227</v>
      </c>
      <c r="F265" s="208">
        <v>122.3569</v>
      </c>
      <c r="G265" s="208">
        <v>132.240370136493</v>
      </c>
      <c r="H265" s="218"/>
      <c r="I265" s="208">
        <v>127.298635068247</v>
      </c>
      <c r="J265" s="208">
        <v>565.800000000002</v>
      </c>
      <c r="K265" s="208"/>
    </row>
    <row r="266" s="185" customFormat="1" ht="18" customHeight="1" spans="1:11">
      <c r="A266" s="247"/>
      <c r="B266" s="263"/>
      <c r="C266" s="66"/>
      <c r="D266" s="223"/>
      <c r="E266" s="259" t="s">
        <v>250</v>
      </c>
      <c r="F266" s="215"/>
      <c r="G266" s="215"/>
      <c r="H266" s="225"/>
      <c r="I266" s="215"/>
      <c r="J266" s="215">
        <f>AVERAGE(J255:J265)</f>
        <v>530.759723630949</v>
      </c>
      <c r="K266" s="215"/>
    </row>
    <row r="267" s="186" customFormat="1" ht="18" customHeight="1" spans="1:11">
      <c r="A267" s="247"/>
      <c r="B267" s="248" t="s">
        <v>267</v>
      </c>
      <c r="C267" s="249" t="s">
        <v>268</v>
      </c>
      <c r="D267" s="250" t="s">
        <v>216</v>
      </c>
      <c r="E267" s="257" t="s">
        <v>232</v>
      </c>
      <c r="F267" s="227">
        <v>9.39674364896074</v>
      </c>
      <c r="G267" s="227">
        <v>9.28009237875289</v>
      </c>
      <c r="H267" s="227">
        <v>9.43441108545035</v>
      </c>
      <c r="I267" s="227">
        <v>28.111247113164</v>
      </c>
      <c r="J267" s="227">
        <v>468.5207852194</v>
      </c>
      <c r="K267" s="227">
        <v>9.77525426883776</v>
      </c>
    </row>
    <row r="268" s="186" customFormat="1" ht="18" customHeight="1" spans="1:11">
      <c r="A268" s="247"/>
      <c r="B268" s="251"/>
      <c r="C268" s="249"/>
      <c r="D268" s="250"/>
      <c r="E268" s="257" t="s">
        <v>233</v>
      </c>
      <c r="F268" s="227">
        <v>12.6059322033898</v>
      </c>
      <c r="G268" s="227">
        <v>11.2076271186441</v>
      </c>
      <c r="H268" s="227">
        <v>12.3093220338983</v>
      </c>
      <c r="I268" s="227">
        <v>36.1228813559322</v>
      </c>
      <c r="J268" s="227">
        <v>602.04802259887</v>
      </c>
      <c r="K268" s="227">
        <v>2.86576168929111</v>
      </c>
    </row>
    <row r="269" s="186" customFormat="1" ht="18" customHeight="1" spans="1:11">
      <c r="A269" s="247"/>
      <c r="B269" s="251"/>
      <c r="C269" s="249"/>
      <c r="D269" s="250"/>
      <c r="E269" s="257" t="s">
        <v>269</v>
      </c>
      <c r="F269" s="227">
        <v>14.6</v>
      </c>
      <c r="G269" s="227">
        <v>14.75</v>
      </c>
      <c r="H269" s="227">
        <v>14.2</v>
      </c>
      <c r="I269" s="227">
        <v>43.55</v>
      </c>
      <c r="J269" s="227">
        <v>725.833333333333</v>
      </c>
      <c r="K269" s="227">
        <v>6.61476694085389</v>
      </c>
    </row>
    <row r="270" s="186" customFormat="1" ht="18" customHeight="1" spans="1:11">
      <c r="A270" s="247"/>
      <c r="B270" s="251"/>
      <c r="C270" s="249"/>
      <c r="D270" s="250"/>
      <c r="E270" s="257" t="s">
        <v>270</v>
      </c>
      <c r="F270" s="227">
        <v>11.45</v>
      </c>
      <c r="G270" s="227">
        <v>10.9</v>
      </c>
      <c r="H270" s="227">
        <v>10.85</v>
      </c>
      <c r="I270" s="227">
        <v>33.2</v>
      </c>
      <c r="J270" s="227">
        <v>553.5</v>
      </c>
      <c r="K270" s="227">
        <v>2.05</v>
      </c>
    </row>
    <row r="271" s="186" customFormat="1" ht="18" customHeight="1" spans="1:11">
      <c r="A271" s="247"/>
      <c r="B271" s="251"/>
      <c r="C271" s="249"/>
      <c r="D271" s="250"/>
      <c r="E271" s="257" t="s">
        <v>271</v>
      </c>
      <c r="F271" s="226">
        <v>10.35</v>
      </c>
      <c r="G271" s="226">
        <v>11.29</v>
      </c>
      <c r="H271" s="226">
        <v>10.68</v>
      </c>
      <c r="I271" s="226">
        <v>32.32</v>
      </c>
      <c r="J271" s="226">
        <v>538.67</v>
      </c>
      <c r="K271" s="226">
        <v>7.91</v>
      </c>
    </row>
    <row r="272" s="186" customFormat="1" ht="18" customHeight="1" spans="1:11">
      <c r="A272" s="247"/>
      <c r="B272" s="251"/>
      <c r="C272" s="249"/>
      <c r="D272" s="250"/>
      <c r="E272" s="257" t="s">
        <v>272</v>
      </c>
      <c r="F272" s="226">
        <v>10.98</v>
      </c>
      <c r="G272" s="226">
        <v>11.28</v>
      </c>
      <c r="H272" s="226">
        <v>10.89</v>
      </c>
      <c r="I272" s="226">
        <v>33.15</v>
      </c>
      <c r="J272" s="226">
        <v>552.5</v>
      </c>
      <c r="K272" s="226">
        <v>4.3765743073048</v>
      </c>
    </row>
    <row r="273" s="186" customFormat="1" ht="18" customHeight="1" spans="1:11">
      <c r="A273" s="247"/>
      <c r="B273" s="251"/>
      <c r="C273" s="249"/>
      <c r="D273" s="250"/>
      <c r="E273" s="257" t="s">
        <v>273</v>
      </c>
      <c r="F273" s="227">
        <v>12.52</v>
      </c>
      <c r="G273" s="227">
        <v>12.75</v>
      </c>
      <c r="H273" s="227">
        <v>12.51</v>
      </c>
      <c r="I273" s="227">
        <v>37.78</v>
      </c>
      <c r="J273" s="227">
        <v>629.98</v>
      </c>
      <c r="K273" s="227" t="s">
        <v>274</v>
      </c>
    </row>
    <row r="274" s="186" customFormat="1" ht="18" customHeight="1" spans="1:11">
      <c r="A274" s="247"/>
      <c r="B274" s="251"/>
      <c r="C274" s="249"/>
      <c r="D274" s="250"/>
      <c r="E274" s="257" t="s">
        <v>275</v>
      </c>
      <c r="F274" s="264">
        <v>11.07</v>
      </c>
      <c r="G274" s="264">
        <v>10.88</v>
      </c>
      <c r="H274" s="264">
        <v>10.62</v>
      </c>
      <c r="I274" s="264">
        <v>32.57</v>
      </c>
      <c r="J274" s="264">
        <v>542.833333333333</v>
      </c>
      <c r="K274" s="227">
        <v>7.598282127519</v>
      </c>
    </row>
    <row r="275" s="186" customFormat="1" ht="18" customHeight="1" spans="1:11">
      <c r="A275" s="247"/>
      <c r="B275" s="251"/>
      <c r="C275" s="249"/>
      <c r="D275" s="250"/>
      <c r="E275" s="257" t="s">
        <v>263</v>
      </c>
      <c r="F275" s="226">
        <v>14.8</v>
      </c>
      <c r="G275" s="226">
        <v>13.4</v>
      </c>
      <c r="H275" s="226">
        <v>13.8</v>
      </c>
      <c r="I275" s="226">
        <v>42</v>
      </c>
      <c r="J275" s="226">
        <v>700.210052513128</v>
      </c>
      <c r="K275" s="226">
        <v>7.41687979539643</v>
      </c>
    </row>
    <row r="276" s="186" customFormat="1" ht="18" customHeight="1" spans="1:11">
      <c r="A276" s="247"/>
      <c r="B276" s="251"/>
      <c r="C276" s="249"/>
      <c r="D276" s="250"/>
      <c r="E276" s="257" t="s">
        <v>276</v>
      </c>
      <c r="F276" s="227">
        <v>15.0008000914286</v>
      </c>
      <c r="G276" s="227">
        <v>15.8509697069908</v>
      </c>
      <c r="H276" s="227">
        <v>16.8329280497993</v>
      </c>
      <c r="I276" s="227">
        <v>47.6846978482188</v>
      </c>
      <c r="J276" s="227">
        <v>743.65820012649</v>
      </c>
      <c r="K276" s="270">
        <v>5.33375493207962</v>
      </c>
    </row>
    <row r="277" s="186" customFormat="1" ht="18" customHeight="1" spans="1:11">
      <c r="A277" s="247"/>
      <c r="B277" s="251"/>
      <c r="C277" s="249"/>
      <c r="D277" s="250"/>
      <c r="E277" s="265" t="s">
        <v>277</v>
      </c>
      <c r="F277" s="227">
        <v>11.54</v>
      </c>
      <c r="G277" s="227">
        <v>12.12</v>
      </c>
      <c r="H277" s="227">
        <v>12.31</v>
      </c>
      <c r="I277" s="227">
        <v>35.97</v>
      </c>
      <c r="J277" s="227">
        <v>595.631393442623</v>
      </c>
      <c r="K277" s="227">
        <v>5.17576519328698</v>
      </c>
    </row>
    <row r="278" s="186" customFormat="1" ht="18" customHeight="1" spans="1:11">
      <c r="A278" s="247"/>
      <c r="B278" s="251"/>
      <c r="C278" s="249"/>
      <c r="D278" s="250"/>
      <c r="E278" s="257" t="s">
        <v>241</v>
      </c>
      <c r="F278" s="227">
        <v>14.91</v>
      </c>
      <c r="G278" s="227">
        <v>14.24</v>
      </c>
      <c r="H278" s="227">
        <v>14.46</v>
      </c>
      <c r="I278" s="227">
        <v>43.61</v>
      </c>
      <c r="J278" s="227">
        <v>726.833333333333</v>
      </c>
      <c r="K278" s="227">
        <v>8.86170743884174</v>
      </c>
    </row>
    <row r="279" s="186" customFormat="1" ht="18" customHeight="1" spans="1:11">
      <c r="A279" s="247"/>
      <c r="B279" s="251"/>
      <c r="C279" s="249"/>
      <c r="D279" s="250"/>
      <c r="E279" s="257" t="s">
        <v>278</v>
      </c>
      <c r="F279" s="256">
        <v>12.38</v>
      </c>
      <c r="G279" s="256">
        <v>13.05</v>
      </c>
      <c r="H279" s="256">
        <v>12.21</v>
      </c>
      <c r="I279" s="256">
        <v>37.64</v>
      </c>
      <c r="J279" s="227">
        <v>663.848116402116</v>
      </c>
      <c r="K279" s="227">
        <v>5.05163271001956</v>
      </c>
    </row>
    <row r="280" s="186" customFormat="1" ht="18" customHeight="1" spans="1:11">
      <c r="A280" s="247"/>
      <c r="B280" s="251"/>
      <c r="C280" s="249"/>
      <c r="D280" s="250"/>
      <c r="E280" s="266" t="s">
        <v>250</v>
      </c>
      <c r="F280" s="267"/>
      <c r="G280" s="267"/>
      <c r="H280" s="267"/>
      <c r="I280" s="267"/>
      <c r="J280" s="267">
        <f>AVERAGE(J267:J279)</f>
        <v>618.77435156174</v>
      </c>
      <c r="K280" s="267">
        <f>(J280-584.19)/584.19*100</f>
        <v>5.92005196284435</v>
      </c>
    </row>
    <row r="281" s="186" customFormat="1" ht="18" customHeight="1" spans="1:11">
      <c r="A281" s="247"/>
      <c r="B281" s="251"/>
      <c r="C281" s="249"/>
      <c r="D281" s="253" t="s">
        <v>256</v>
      </c>
      <c r="E281" s="257" t="s">
        <v>232</v>
      </c>
      <c r="F281" s="206">
        <v>10.1789710982659</v>
      </c>
      <c r="G281" s="206">
        <v>10.0270057803468</v>
      </c>
      <c r="H281" s="206">
        <v>9.85137572254335</v>
      </c>
      <c r="I281" s="206">
        <v>30.0573526011561</v>
      </c>
      <c r="J281" s="206">
        <v>500.955876685934</v>
      </c>
      <c r="K281" s="206">
        <v>8.45548315348225</v>
      </c>
    </row>
    <row r="282" s="186" customFormat="1" ht="18" customHeight="1" spans="1:11">
      <c r="A282" s="247"/>
      <c r="B282" s="251"/>
      <c r="C282" s="249"/>
      <c r="D282" s="253"/>
      <c r="E282" s="257" t="s">
        <v>233</v>
      </c>
      <c r="F282" s="206">
        <v>10.16</v>
      </c>
      <c r="G282" s="206">
        <v>10.4</v>
      </c>
      <c r="H282" s="206">
        <v>10.3</v>
      </c>
      <c r="I282" s="206">
        <v>30.86</v>
      </c>
      <c r="J282" s="206">
        <v>514.333333333333</v>
      </c>
      <c r="K282" s="206">
        <v>2.49086682165394</v>
      </c>
    </row>
    <row r="283" s="186" customFormat="1" ht="18" customHeight="1" spans="1:11">
      <c r="A283" s="247"/>
      <c r="B283" s="251"/>
      <c r="C283" s="249"/>
      <c r="D283" s="253"/>
      <c r="E283" s="257" t="s">
        <v>269</v>
      </c>
      <c r="F283" s="206">
        <v>10.8</v>
      </c>
      <c r="G283" s="206">
        <v>10.6</v>
      </c>
      <c r="H283" s="206">
        <v>10.2</v>
      </c>
      <c r="I283" s="206">
        <v>31.6</v>
      </c>
      <c r="J283" s="206">
        <v>526.666666666667</v>
      </c>
      <c r="K283" s="206">
        <v>2.93092553142975</v>
      </c>
    </row>
    <row r="284" s="186" customFormat="1" ht="18" customHeight="1" spans="1:11">
      <c r="A284" s="247"/>
      <c r="B284" s="251"/>
      <c r="C284" s="249"/>
      <c r="D284" s="253"/>
      <c r="E284" s="257" t="s">
        <v>270</v>
      </c>
      <c r="F284" s="206">
        <v>10.18</v>
      </c>
      <c r="G284" s="206">
        <v>10.36</v>
      </c>
      <c r="H284" s="206">
        <v>10.1</v>
      </c>
      <c r="I284" s="206">
        <v>30.64</v>
      </c>
      <c r="J284" s="206">
        <v>510.67</v>
      </c>
      <c r="K284" s="206">
        <v>1.09</v>
      </c>
    </row>
    <row r="285" s="186" customFormat="1" ht="18" customHeight="1" spans="1:11">
      <c r="A285" s="247"/>
      <c r="B285" s="251"/>
      <c r="C285" s="249"/>
      <c r="D285" s="253"/>
      <c r="E285" s="257" t="s">
        <v>271</v>
      </c>
      <c r="F285" s="218">
        <v>10.88</v>
      </c>
      <c r="G285" s="218">
        <v>11.02</v>
      </c>
      <c r="H285" s="218">
        <v>10.61</v>
      </c>
      <c r="I285" s="218">
        <v>32.51</v>
      </c>
      <c r="J285" s="218">
        <v>541.83</v>
      </c>
      <c r="K285" s="218">
        <v>5.45</v>
      </c>
    </row>
    <row r="286" s="186" customFormat="1" ht="18" customHeight="1" spans="1:11">
      <c r="A286" s="247"/>
      <c r="B286" s="251"/>
      <c r="C286" s="249"/>
      <c r="D286" s="253"/>
      <c r="E286" s="257" t="s">
        <v>272</v>
      </c>
      <c r="F286" s="268">
        <v>8.41</v>
      </c>
      <c r="G286" s="268">
        <v>8.38</v>
      </c>
      <c r="H286" s="268">
        <v>8.25</v>
      </c>
      <c r="I286" s="268">
        <v>25.04</v>
      </c>
      <c r="J286" s="206">
        <v>417.31</v>
      </c>
      <c r="K286" s="268">
        <v>5.32</v>
      </c>
    </row>
    <row r="287" s="186" customFormat="1" ht="18" customHeight="1" spans="1:11">
      <c r="A287" s="247"/>
      <c r="B287" s="251"/>
      <c r="C287" s="249"/>
      <c r="D287" s="253"/>
      <c r="E287" s="257" t="s">
        <v>273</v>
      </c>
      <c r="F287" s="206">
        <v>12.1</v>
      </c>
      <c r="G287" s="206">
        <v>12.05</v>
      </c>
      <c r="H287" s="206">
        <v>11.99</v>
      </c>
      <c r="I287" s="206">
        <v>36.14</v>
      </c>
      <c r="J287" s="206">
        <v>602.6</v>
      </c>
      <c r="K287" s="206" t="s">
        <v>279</v>
      </c>
    </row>
    <row r="288" s="186" customFormat="1" ht="18" customHeight="1" spans="1:11">
      <c r="A288" s="247"/>
      <c r="B288" s="251"/>
      <c r="C288" s="249"/>
      <c r="D288" s="253"/>
      <c r="E288" s="257" t="s">
        <v>275</v>
      </c>
      <c r="F288" s="268">
        <v>10.14</v>
      </c>
      <c r="G288" s="268">
        <v>9.68</v>
      </c>
      <c r="H288" s="268">
        <v>9.81</v>
      </c>
      <c r="I288" s="268">
        <v>29.63</v>
      </c>
      <c r="J288" s="268">
        <v>493.833333333333</v>
      </c>
      <c r="K288" s="206">
        <v>6.23879526712083</v>
      </c>
    </row>
    <row r="289" s="186" customFormat="1" ht="18" customHeight="1" spans="1:11">
      <c r="A289" s="247"/>
      <c r="B289" s="251"/>
      <c r="C289" s="249"/>
      <c r="D289" s="253"/>
      <c r="E289" s="257" t="s">
        <v>263</v>
      </c>
      <c r="F289" s="268">
        <v>11.4</v>
      </c>
      <c r="G289" s="268">
        <v>11.3</v>
      </c>
      <c r="H289" s="268">
        <v>12.2</v>
      </c>
      <c r="I289" s="268">
        <v>34.9</v>
      </c>
      <c r="J289" s="268">
        <v>578.801741293532</v>
      </c>
      <c r="K289" s="206">
        <v>6.0790273556231</v>
      </c>
    </row>
    <row r="290" s="186" customFormat="1" ht="18" customHeight="1" spans="1:11">
      <c r="A290" s="247"/>
      <c r="B290" s="251"/>
      <c r="C290" s="249"/>
      <c r="D290" s="253"/>
      <c r="E290" s="257" t="s">
        <v>276</v>
      </c>
      <c r="F290" s="268">
        <v>15.1757942519932</v>
      </c>
      <c r="G290" s="268">
        <v>15.3051781036662</v>
      </c>
      <c r="H290" s="268">
        <v>15.6890490671193</v>
      </c>
      <c r="I290" s="268">
        <v>46.1700214227786</v>
      </c>
      <c r="J290" s="268">
        <v>720.036334095123</v>
      </c>
      <c r="K290" s="206">
        <v>0.859647073121231</v>
      </c>
    </row>
    <row r="291" s="186" customFormat="1" ht="18" customHeight="1" spans="1:11">
      <c r="A291" s="247"/>
      <c r="B291" s="251"/>
      <c r="C291" s="249"/>
      <c r="D291" s="253"/>
      <c r="E291" s="265" t="s">
        <v>277</v>
      </c>
      <c r="F291" s="218">
        <v>11.88</v>
      </c>
      <c r="G291" s="269">
        <v>11.62</v>
      </c>
      <c r="H291" s="218">
        <v>12.27</v>
      </c>
      <c r="I291" s="218">
        <v>35.77</v>
      </c>
      <c r="J291" s="218">
        <v>564.95583747927</v>
      </c>
      <c r="K291" s="218">
        <v>5.60909196733715</v>
      </c>
    </row>
    <row r="292" s="186" customFormat="1" ht="18" customHeight="1" spans="1:11">
      <c r="A292" s="247"/>
      <c r="B292" s="251"/>
      <c r="C292" s="249"/>
      <c r="D292" s="253"/>
      <c r="E292" s="257" t="s">
        <v>241</v>
      </c>
      <c r="F292" s="218">
        <v>11.9</v>
      </c>
      <c r="G292" s="269">
        <v>12.15</v>
      </c>
      <c r="H292" s="218">
        <v>11.5</v>
      </c>
      <c r="I292" s="218">
        <v>35.55</v>
      </c>
      <c r="J292" s="218">
        <v>592.5</v>
      </c>
      <c r="K292" s="218">
        <v>0.423728813559328</v>
      </c>
    </row>
    <row r="293" s="186" customFormat="1" ht="18" customHeight="1" spans="1:11">
      <c r="A293" s="247"/>
      <c r="B293" s="251"/>
      <c r="C293" s="249"/>
      <c r="D293" s="253"/>
      <c r="E293" s="257" t="s">
        <v>278</v>
      </c>
      <c r="F293" s="206">
        <v>11.65</v>
      </c>
      <c r="G293" s="206">
        <v>12.25</v>
      </c>
      <c r="H293" s="206">
        <v>11.95</v>
      </c>
      <c r="I293" s="206">
        <v>35.85</v>
      </c>
      <c r="J293" s="206">
        <v>590.152962962963</v>
      </c>
      <c r="K293" s="206">
        <v>4.8245614035088</v>
      </c>
    </row>
    <row r="294" s="186" customFormat="1" ht="18" customHeight="1" spans="1:11">
      <c r="A294" s="247"/>
      <c r="B294" s="251"/>
      <c r="C294" s="249"/>
      <c r="D294" s="253"/>
      <c r="E294" s="266" t="s">
        <v>250</v>
      </c>
      <c r="F294" s="267"/>
      <c r="G294" s="267"/>
      <c r="H294" s="267"/>
      <c r="I294" s="267"/>
      <c r="J294" s="267">
        <f>AVERAGE(J281:J293)</f>
        <v>550.357391219243</v>
      </c>
      <c r="K294" s="267">
        <v>4.1066294413885</v>
      </c>
    </row>
    <row r="295" s="186" customFormat="1" ht="18" customHeight="1" spans="1:11">
      <c r="A295" s="247"/>
      <c r="B295" s="251"/>
      <c r="C295" s="249"/>
      <c r="D295" s="254" t="s">
        <v>257</v>
      </c>
      <c r="E295" s="205" t="s">
        <v>244</v>
      </c>
      <c r="F295" s="208">
        <v>115.240473372781</v>
      </c>
      <c r="G295" s="208" t="e">
        <f>#REF!/101.4*150</f>
        <v>#REF!</v>
      </c>
      <c r="H295" s="255"/>
      <c r="I295" s="208">
        <v>224.56</v>
      </c>
      <c r="J295" s="206">
        <v>499</v>
      </c>
      <c r="K295" s="206">
        <v>2.14943705220061</v>
      </c>
    </row>
    <row r="296" s="186" customFormat="1" ht="18" customHeight="1" spans="1:11">
      <c r="A296" s="247"/>
      <c r="B296" s="251"/>
      <c r="C296" s="249"/>
      <c r="D296" s="254"/>
      <c r="E296" s="205" t="s">
        <v>245</v>
      </c>
      <c r="F296" s="227">
        <v>106.5</v>
      </c>
      <c r="G296" s="227">
        <v>112.5</v>
      </c>
      <c r="H296" s="255"/>
      <c r="I296" s="206">
        <v>219</v>
      </c>
      <c r="J296" s="206">
        <v>486.91</v>
      </c>
      <c r="K296" s="206">
        <v>1.71853228053877</v>
      </c>
    </row>
    <row r="297" s="186" customFormat="1" ht="18" customHeight="1" spans="1:11">
      <c r="A297" s="247"/>
      <c r="B297" s="251"/>
      <c r="C297" s="249"/>
      <c r="D297" s="254"/>
      <c r="E297" s="205" t="s">
        <v>225</v>
      </c>
      <c r="F297" s="225">
        <v>108.12</v>
      </c>
      <c r="G297" s="225">
        <v>106.82</v>
      </c>
      <c r="H297" s="255"/>
      <c r="I297" s="225">
        <v>214.94</v>
      </c>
      <c r="J297" s="225">
        <v>455.12</v>
      </c>
      <c r="K297" s="225">
        <v>3.05692676962094</v>
      </c>
    </row>
    <row r="298" s="186" customFormat="1" ht="18" customHeight="1" spans="1:11">
      <c r="A298" s="247"/>
      <c r="B298" s="251"/>
      <c r="C298" s="249"/>
      <c r="D298" s="254"/>
      <c r="E298" s="205" t="s">
        <v>258</v>
      </c>
      <c r="F298" s="256">
        <v>110.4</v>
      </c>
      <c r="G298" s="256">
        <v>111.9</v>
      </c>
      <c r="H298" s="255"/>
      <c r="I298" s="227">
        <v>222.3</v>
      </c>
      <c r="J298" s="227">
        <v>494.00247</v>
      </c>
      <c r="K298" s="227">
        <v>2.01927489674164</v>
      </c>
    </row>
    <row r="299" s="186" customFormat="1" ht="18" customHeight="1" spans="1:11">
      <c r="A299" s="247"/>
      <c r="B299" s="251"/>
      <c r="C299" s="249"/>
      <c r="D299" s="254"/>
      <c r="E299" s="205" t="s">
        <v>259</v>
      </c>
      <c r="F299" s="206">
        <v>167</v>
      </c>
      <c r="G299" s="206">
        <v>161.5</v>
      </c>
      <c r="H299" s="255"/>
      <c r="I299" s="206">
        <v>328.5</v>
      </c>
      <c r="J299" s="206">
        <v>518.98</v>
      </c>
      <c r="K299" s="206">
        <v>1.39</v>
      </c>
    </row>
    <row r="300" s="186" customFormat="1" ht="18" customHeight="1" spans="1:11">
      <c r="A300" s="247"/>
      <c r="B300" s="251"/>
      <c r="C300" s="249"/>
      <c r="D300" s="254"/>
      <c r="E300" s="205" t="s">
        <v>218</v>
      </c>
      <c r="F300" s="226">
        <v>301</v>
      </c>
      <c r="G300" s="226">
        <v>282.5</v>
      </c>
      <c r="H300" s="255"/>
      <c r="I300" s="226">
        <v>583.5</v>
      </c>
      <c r="J300" s="226">
        <v>555.71</v>
      </c>
      <c r="K300" s="226">
        <v>6.97</v>
      </c>
    </row>
    <row r="301" s="186" customFormat="1" ht="18" customHeight="1" spans="1:11">
      <c r="A301" s="247"/>
      <c r="B301" s="251"/>
      <c r="C301" s="249"/>
      <c r="D301" s="254"/>
      <c r="E301" s="205" t="s">
        <v>260</v>
      </c>
      <c r="F301" s="206">
        <v>130.54</v>
      </c>
      <c r="G301" s="206">
        <v>133.1</v>
      </c>
      <c r="H301" s="255"/>
      <c r="I301" s="206">
        <v>263.64</v>
      </c>
      <c r="J301" s="206">
        <v>549.5</v>
      </c>
      <c r="K301" s="206" t="s">
        <v>280</v>
      </c>
    </row>
    <row r="302" s="186" customFormat="1" ht="18" customHeight="1" spans="1:11">
      <c r="A302" s="247"/>
      <c r="B302" s="251"/>
      <c r="C302" s="249"/>
      <c r="D302" s="254"/>
      <c r="E302" s="205" t="s">
        <v>262</v>
      </c>
      <c r="F302" s="206">
        <v>120.64</v>
      </c>
      <c r="G302" s="206">
        <v>134.57</v>
      </c>
      <c r="H302" s="255"/>
      <c r="I302" s="206">
        <v>255.21</v>
      </c>
      <c r="J302" s="206">
        <v>510.42</v>
      </c>
      <c r="K302" s="206">
        <v>5.20219300053589</v>
      </c>
    </row>
    <row r="303" s="186" customFormat="1" ht="18" customHeight="1" spans="1:11">
      <c r="A303" s="247"/>
      <c r="B303" s="251"/>
      <c r="C303" s="249"/>
      <c r="D303" s="254"/>
      <c r="E303" s="257" t="s">
        <v>263</v>
      </c>
      <c r="F303" s="218">
        <v>131.5</v>
      </c>
      <c r="G303" s="218">
        <v>132.3</v>
      </c>
      <c r="H303" s="255"/>
      <c r="I303" s="218">
        <v>263.8</v>
      </c>
      <c r="J303" s="218">
        <v>586.251533333333</v>
      </c>
      <c r="K303" s="218">
        <v>6.45682001614205</v>
      </c>
    </row>
    <row r="304" s="186" customFormat="1" ht="18" customHeight="1" spans="1:11">
      <c r="A304" s="247"/>
      <c r="B304" s="251"/>
      <c r="C304" s="249"/>
      <c r="D304" s="254"/>
      <c r="E304" s="205" t="s">
        <v>264</v>
      </c>
      <c r="F304" s="206">
        <v>165.375257142857</v>
      </c>
      <c r="G304" s="206">
        <v>187.270316883117</v>
      </c>
      <c r="H304" s="255"/>
      <c r="I304" s="206">
        <v>352.645574025974</v>
      </c>
      <c r="J304" s="206">
        <v>783.696014010389</v>
      </c>
      <c r="K304" s="262">
        <v>0.847899775168162</v>
      </c>
    </row>
    <row r="305" s="186" customFormat="1" ht="18" customHeight="1" spans="1:11">
      <c r="A305" s="247"/>
      <c r="B305" s="251"/>
      <c r="C305" s="249"/>
      <c r="D305" s="254"/>
      <c r="E305" s="205" t="s">
        <v>227</v>
      </c>
      <c r="F305" s="208">
        <v>136.7</v>
      </c>
      <c r="G305" s="208">
        <v>132.2</v>
      </c>
      <c r="H305" s="255"/>
      <c r="I305" s="208">
        <v>134.45</v>
      </c>
      <c r="J305" s="208">
        <v>597.585433333333</v>
      </c>
      <c r="K305" s="208">
        <v>5.61778602568635</v>
      </c>
    </row>
    <row r="306" s="186" customFormat="1" ht="18" customHeight="1" spans="1:11">
      <c r="A306" s="247"/>
      <c r="B306" s="258"/>
      <c r="C306" s="249"/>
      <c r="D306" s="254"/>
      <c r="E306" s="259" t="s">
        <v>250</v>
      </c>
      <c r="F306" s="215"/>
      <c r="G306" s="215"/>
      <c r="H306" s="255"/>
      <c r="I306" s="215"/>
      <c r="J306" s="215">
        <f>AVERAGE(J295:J305)</f>
        <v>548.834131879732</v>
      </c>
      <c r="K306" s="215">
        <v>3.40538429049134</v>
      </c>
    </row>
    <row r="307" s="186" customFormat="1" ht="18" customHeight="1" spans="1:11">
      <c r="A307" s="247" t="s">
        <v>253</v>
      </c>
      <c r="B307" s="248" t="s">
        <v>281</v>
      </c>
      <c r="C307" s="249" t="s">
        <v>281</v>
      </c>
      <c r="D307" s="250" t="s">
        <v>216</v>
      </c>
      <c r="E307" s="257" t="s">
        <v>232</v>
      </c>
      <c r="F307" s="227">
        <v>8.87</v>
      </c>
      <c r="G307" s="227">
        <v>9.23555427251732</v>
      </c>
      <c r="H307" s="227">
        <v>9.53002309468822</v>
      </c>
      <c r="I307" s="227">
        <v>27.6355773672055</v>
      </c>
      <c r="J307" s="227">
        <v>460.592956120092</v>
      </c>
      <c r="K307" s="227">
        <v>7.91774979383608</v>
      </c>
    </row>
    <row r="308" s="186" customFormat="1" ht="18" customHeight="1" spans="1:11">
      <c r="A308" s="247"/>
      <c r="B308" s="251"/>
      <c r="C308" s="249"/>
      <c r="D308" s="250"/>
      <c r="E308" s="257" t="s">
        <v>233</v>
      </c>
      <c r="F308" s="227">
        <v>12.8813559322034</v>
      </c>
      <c r="G308" s="227">
        <v>13.9300847457627</v>
      </c>
      <c r="H308" s="227">
        <v>10.4343220338983</v>
      </c>
      <c r="I308" s="227">
        <v>37.2457627118644</v>
      </c>
      <c r="J308" s="227">
        <v>620.762711864407</v>
      </c>
      <c r="K308" s="227">
        <v>6.06334841628959</v>
      </c>
    </row>
    <row r="309" s="186" customFormat="1" ht="18" customHeight="1" spans="1:11">
      <c r="A309" s="247"/>
      <c r="B309" s="251"/>
      <c r="C309" s="249"/>
      <c r="D309" s="250"/>
      <c r="E309" s="257" t="s">
        <v>269</v>
      </c>
      <c r="F309" s="227">
        <v>13.6</v>
      </c>
      <c r="G309" s="227">
        <v>13.5</v>
      </c>
      <c r="H309" s="227">
        <v>13.65</v>
      </c>
      <c r="I309" s="227">
        <v>40.75</v>
      </c>
      <c r="J309" s="227">
        <v>679.166666666667</v>
      </c>
      <c r="K309" s="227">
        <v>-0.239913826870331</v>
      </c>
    </row>
    <row r="310" s="186" customFormat="1" ht="18" customHeight="1" spans="1:11">
      <c r="A310" s="247"/>
      <c r="B310" s="251"/>
      <c r="C310" s="249"/>
      <c r="D310" s="250"/>
      <c r="E310" s="257" t="s">
        <v>270</v>
      </c>
      <c r="F310" s="227">
        <v>11.1</v>
      </c>
      <c r="G310" s="227">
        <v>10.75</v>
      </c>
      <c r="H310" s="227">
        <v>10.35</v>
      </c>
      <c r="I310" s="227">
        <v>32.2</v>
      </c>
      <c r="J310" s="227">
        <v>536.67</v>
      </c>
      <c r="K310" s="227">
        <v>-1.11</v>
      </c>
    </row>
    <row r="311" s="186" customFormat="1" ht="18" customHeight="1" spans="1:11">
      <c r="A311" s="247"/>
      <c r="B311" s="251"/>
      <c r="C311" s="249"/>
      <c r="D311" s="250"/>
      <c r="E311" s="257" t="s">
        <v>271</v>
      </c>
      <c r="F311" s="226">
        <v>10.3</v>
      </c>
      <c r="G311" s="226">
        <v>10.65290226</v>
      </c>
      <c r="H311" s="226">
        <v>10.97</v>
      </c>
      <c r="I311" s="226">
        <v>31.92</v>
      </c>
      <c r="J311" s="226">
        <v>532</v>
      </c>
      <c r="K311" s="226">
        <v>6.58</v>
      </c>
    </row>
    <row r="312" s="186" customFormat="1" ht="18" customHeight="1" spans="1:11">
      <c r="A312" s="247"/>
      <c r="B312" s="251"/>
      <c r="C312" s="249"/>
      <c r="D312" s="250"/>
      <c r="E312" s="257" t="s">
        <v>272</v>
      </c>
      <c r="F312" s="226">
        <v>10.84</v>
      </c>
      <c r="G312" s="226">
        <v>10.93</v>
      </c>
      <c r="H312" s="226">
        <v>10.97</v>
      </c>
      <c r="I312" s="226">
        <v>32.74</v>
      </c>
      <c r="J312" s="226">
        <v>545.666666666667</v>
      </c>
      <c r="K312" s="226">
        <v>3.08564231738038</v>
      </c>
    </row>
    <row r="313" s="186" customFormat="1" ht="18" customHeight="1" spans="1:11">
      <c r="A313" s="247"/>
      <c r="B313" s="251"/>
      <c r="C313" s="249"/>
      <c r="D313" s="250"/>
      <c r="E313" s="257" t="s">
        <v>273</v>
      </c>
      <c r="F313" s="227">
        <v>12.82</v>
      </c>
      <c r="G313" s="227">
        <v>11.62</v>
      </c>
      <c r="H313" s="227">
        <v>12.66</v>
      </c>
      <c r="I313" s="227">
        <v>37.1</v>
      </c>
      <c r="J313" s="227">
        <v>617.99</v>
      </c>
      <c r="K313" s="227" t="s">
        <v>282</v>
      </c>
    </row>
    <row r="314" s="186" customFormat="1" ht="18" customHeight="1" spans="1:11">
      <c r="A314" s="247"/>
      <c r="B314" s="251"/>
      <c r="C314" s="249"/>
      <c r="D314" s="250"/>
      <c r="E314" s="257" t="s">
        <v>275</v>
      </c>
      <c r="F314" s="264">
        <v>10.39</v>
      </c>
      <c r="G314" s="264">
        <v>10.58</v>
      </c>
      <c r="H314" s="264">
        <v>10.69</v>
      </c>
      <c r="I314" s="264">
        <v>31.66</v>
      </c>
      <c r="J314" s="264">
        <v>527.666666666667</v>
      </c>
      <c r="K314" s="227">
        <v>4.59200528576147</v>
      </c>
    </row>
    <row r="315" s="186" customFormat="1" ht="18" customHeight="1" spans="1:11">
      <c r="A315" s="247"/>
      <c r="B315" s="251"/>
      <c r="C315" s="249"/>
      <c r="D315" s="250"/>
      <c r="E315" s="257" t="s">
        <v>263</v>
      </c>
      <c r="F315" s="226">
        <v>14.4</v>
      </c>
      <c r="G315" s="226">
        <v>13.2</v>
      </c>
      <c r="H315" s="226">
        <v>13.4</v>
      </c>
      <c r="I315" s="226">
        <v>41</v>
      </c>
      <c r="J315" s="226">
        <v>683.538384596149</v>
      </c>
      <c r="K315" s="226">
        <v>4.85933503836319</v>
      </c>
    </row>
    <row r="316" s="186" customFormat="1" ht="18" customHeight="1" spans="1:11">
      <c r="A316" s="247"/>
      <c r="B316" s="251"/>
      <c r="C316" s="249"/>
      <c r="D316" s="250"/>
      <c r="E316" s="257" t="s">
        <v>276</v>
      </c>
      <c r="F316" s="227">
        <v>16.5305088937729</v>
      </c>
      <c r="G316" s="227">
        <v>16.4503801823708</v>
      </c>
      <c r="H316" s="227">
        <v>17.6265248167539</v>
      </c>
      <c r="I316" s="227">
        <v>50.6074138928976</v>
      </c>
      <c r="J316" s="227">
        <v>789.238896898124</v>
      </c>
      <c r="K316" s="270">
        <v>11.7899278655054</v>
      </c>
    </row>
    <row r="317" s="186" customFormat="1" ht="18" customHeight="1" spans="1:11">
      <c r="A317" s="247"/>
      <c r="B317" s="251"/>
      <c r="C317" s="249"/>
      <c r="D317" s="250"/>
      <c r="E317" s="265" t="s">
        <v>277</v>
      </c>
      <c r="F317" s="227">
        <v>12.03</v>
      </c>
      <c r="G317" s="227">
        <v>12.14</v>
      </c>
      <c r="H317" s="227">
        <v>12.38</v>
      </c>
      <c r="I317" s="227">
        <v>36.55</v>
      </c>
      <c r="J317" s="227">
        <v>605.235680576254</v>
      </c>
      <c r="K317" s="227">
        <v>6.87167689226134</v>
      </c>
    </row>
    <row r="318" s="186" customFormat="1" ht="18" customHeight="1" spans="1:11">
      <c r="A318" s="247"/>
      <c r="B318" s="251"/>
      <c r="C318" s="249"/>
      <c r="D318" s="250"/>
      <c r="E318" s="257" t="s">
        <v>241</v>
      </c>
      <c r="F318" s="227">
        <v>14.21</v>
      </c>
      <c r="G318" s="227">
        <v>14.87</v>
      </c>
      <c r="H318" s="227">
        <v>14.66</v>
      </c>
      <c r="I318" s="227">
        <v>43.74</v>
      </c>
      <c r="J318" s="227">
        <v>729</v>
      </c>
      <c r="K318" s="227">
        <v>9.18622066899649</v>
      </c>
    </row>
    <row r="319" s="186" customFormat="1" ht="18" customHeight="1" spans="1:11">
      <c r="A319" s="247"/>
      <c r="B319" s="251"/>
      <c r="C319" s="249"/>
      <c r="D319" s="250"/>
      <c r="E319" s="257" t="s">
        <v>278</v>
      </c>
      <c r="F319" s="256">
        <v>12.32</v>
      </c>
      <c r="G319" s="256">
        <v>12.42</v>
      </c>
      <c r="H319" s="256">
        <v>12.77</v>
      </c>
      <c r="I319" s="256">
        <v>37.51</v>
      </c>
      <c r="J319" s="227">
        <v>661.555335978836</v>
      </c>
      <c r="K319" s="227">
        <v>4.68880826123363</v>
      </c>
    </row>
    <row r="320" s="186" customFormat="1" ht="18" customHeight="1" spans="1:11">
      <c r="A320" s="247"/>
      <c r="B320" s="251"/>
      <c r="C320" s="249"/>
      <c r="D320" s="250"/>
      <c r="E320" s="266" t="s">
        <v>250</v>
      </c>
      <c r="F320" s="267"/>
      <c r="G320" s="267"/>
      <c r="H320" s="267"/>
      <c r="I320" s="267"/>
      <c r="J320" s="267">
        <f>AVERAGE(J307:J319)</f>
        <v>614.544920464143</v>
      </c>
      <c r="K320" s="267">
        <f>(J320-584.19)/584.19*100</f>
        <v>5.19606985127154</v>
      </c>
    </row>
    <row r="321" s="186" customFormat="1" ht="18" customHeight="1" spans="1:11">
      <c r="A321" s="247"/>
      <c r="B321" s="251"/>
      <c r="C321" s="249"/>
      <c r="D321" s="253" t="s">
        <v>256</v>
      </c>
      <c r="E321" s="257" t="s">
        <v>232</v>
      </c>
      <c r="F321" s="206">
        <v>10.0379653179191</v>
      </c>
      <c r="G321" s="206">
        <v>9.56892485549133</v>
      </c>
      <c r="H321" s="206">
        <v>9.60520231213873</v>
      </c>
      <c r="I321" s="206">
        <v>29.2120924855491</v>
      </c>
      <c r="J321" s="206">
        <v>486.868208092486</v>
      </c>
      <c r="K321" s="206">
        <v>5.40554407717809</v>
      </c>
    </row>
    <row r="322" s="186" customFormat="1" ht="18" customHeight="1" spans="1:11">
      <c r="A322" s="247"/>
      <c r="B322" s="251"/>
      <c r="C322" s="249"/>
      <c r="D322" s="253"/>
      <c r="E322" s="257" t="s">
        <v>233</v>
      </c>
      <c r="F322" s="206">
        <v>10.16</v>
      </c>
      <c r="G322" s="206">
        <v>10.6</v>
      </c>
      <c r="H322" s="206">
        <v>10.05</v>
      </c>
      <c r="I322" s="206">
        <v>30.81</v>
      </c>
      <c r="J322" s="206">
        <v>513.5</v>
      </c>
      <c r="K322" s="206">
        <v>2.32480903354369</v>
      </c>
    </row>
    <row r="323" s="186" customFormat="1" ht="18" customHeight="1" spans="1:11">
      <c r="A323" s="247"/>
      <c r="B323" s="251"/>
      <c r="C323" s="249"/>
      <c r="D323" s="253"/>
      <c r="E323" s="257" t="s">
        <v>269</v>
      </c>
      <c r="F323" s="206">
        <v>10.2</v>
      </c>
      <c r="G323" s="206">
        <v>10.2</v>
      </c>
      <c r="H323" s="206">
        <v>11</v>
      </c>
      <c r="I323" s="206">
        <v>31.4</v>
      </c>
      <c r="J323" s="206">
        <v>523.333333333333</v>
      </c>
      <c r="K323" s="206">
        <v>2.27946397743338</v>
      </c>
    </row>
    <row r="324" s="186" customFormat="1" ht="18" customHeight="1" spans="1:11">
      <c r="A324" s="247"/>
      <c r="B324" s="251"/>
      <c r="C324" s="249"/>
      <c r="D324" s="253"/>
      <c r="E324" s="257" t="s">
        <v>270</v>
      </c>
      <c r="F324" s="206">
        <v>10.1</v>
      </c>
      <c r="G324" s="206">
        <v>10</v>
      </c>
      <c r="H324" s="206">
        <v>9.45</v>
      </c>
      <c r="I324" s="206">
        <v>29.55</v>
      </c>
      <c r="J324" s="206">
        <v>492.5</v>
      </c>
      <c r="K324" s="206">
        <v>-2.51</v>
      </c>
    </row>
    <row r="325" s="186" customFormat="1" ht="18" customHeight="1" spans="1:11">
      <c r="A325" s="247"/>
      <c r="B325" s="251"/>
      <c r="C325" s="249"/>
      <c r="D325" s="253"/>
      <c r="E325" s="257" t="s">
        <v>271</v>
      </c>
      <c r="F325" s="218">
        <v>10.74</v>
      </c>
      <c r="G325" s="218">
        <v>10.63</v>
      </c>
      <c r="H325" s="218">
        <v>10.29</v>
      </c>
      <c r="I325" s="218">
        <v>31.66</v>
      </c>
      <c r="J325" s="218">
        <v>527.67</v>
      </c>
      <c r="K325" s="218">
        <v>2.69</v>
      </c>
    </row>
    <row r="326" s="186" customFormat="1" ht="18" customHeight="1" spans="1:11">
      <c r="A326" s="247"/>
      <c r="B326" s="251"/>
      <c r="C326" s="249"/>
      <c r="D326" s="253"/>
      <c r="E326" s="257" t="s">
        <v>272</v>
      </c>
      <c r="F326" s="268">
        <v>8.43</v>
      </c>
      <c r="G326" s="268">
        <v>8.52</v>
      </c>
      <c r="H326" s="268">
        <v>8.35</v>
      </c>
      <c r="I326" s="268">
        <v>25.3</v>
      </c>
      <c r="J326" s="206">
        <v>421.71</v>
      </c>
      <c r="K326" s="268">
        <v>6.43</v>
      </c>
    </row>
    <row r="327" s="186" customFormat="1" ht="18" customHeight="1" spans="1:11">
      <c r="A327" s="247"/>
      <c r="B327" s="251"/>
      <c r="C327" s="249"/>
      <c r="D327" s="253"/>
      <c r="E327" s="257" t="s">
        <v>273</v>
      </c>
      <c r="F327" s="206">
        <v>11.6</v>
      </c>
      <c r="G327" s="206">
        <v>11.5</v>
      </c>
      <c r="H327" s="206">
        <v>11.42</v>
      </c>
      <c r="I327" s="206">
        <v>34.52</v>
      </c>
      <c r="J327" s="206">
        <v>575.7</v>
      </c>
      <c r="K327" s="206" t="s">
        <v>283</v>
      </c>
    </row>
    <row r="328" s="186" customFormat="1" ht="18" customHeight="1" spans="1:11">
      <c r="A328" s="247"/>
      <c r="B328" s="251"/>
      <c r="C328" s="249"/>
      <c r="D328" s="253"/>
      <c r="E328" s="257" t="s">
        <v>275</v>
      </c>
      <c r="F328" s="268">
        <v>9.73</v>
      </c>
      <c r="G328" s="268">
        <v>9.37</v>
      </c>
      <c r="H328" s="268">
        <v>9.89</v>
      </c>
      <c r="I328" s="268">
        <v>28.99</v>
      </c>
      <c r="J328" s="268">
        <v>483.166666666667</v>
      </c>
      <c r="K328" s="206">
        <v>3.94406597346719</v>
      </c>
    </row>
    <row r="329" s="186" customFormat="1" ht="18" customHeight="1" spans="1:11">
      <c r="A329" s="247"/>
      <c r="B329" s="251"/>
      <c r="C329" s="249"/>
      <c r="D329" s="253"/>
      <c r="E329" s="257" t="s">
        <v>263</v>
      </c>
      <c r="F329" s="268">
        <v>11.5</v>
      </c>
      <c r="G329" s="268">
        <v>10.7</v>
      </c>
      <c r="H329" s="268">
        <v>12.8</v>
      </c>
      <c r="I329" s="268">
        <v>35</v>
      </c>
      <c r="J329" s="268">
        <v>580.460199004975</v>
      </c>
      <c r="K329" s="206">
        <v>6.38297872340424</v>
      </c>
    </row>
    <row r="330" s="186" customFormat="1" ht="18" customHeight="1" spans="1:11">
      <c r="A330" s="247"/>
      <c r="B330" s="251"/>
      <c r="C330" s="249"/>
      <c r="D330" s="253"/>
      <c r="E330" s="257" t="s">
        <v>276</v>
      </c>
      <c r="F330" s="268">
        <v>16.0080266584004</v>
      </c>
      <c r="G330" s="268">
        <v>15.6053765687623</v>
      </c>
      <c r="H330" s="268">
        <v>16.2326635761553</v>
      </c>
      <c r="I330" s="268">
        <v>47.846066803318</v>
      </c>
      <c r="J330" s="268">
        <v>746.174800883558</v>
      </c>
      <c r="K330" s="206">
        <v>4.5210130493635</v>
      </c>
    </row>
    <row r="331" s="186" customFormat="1" ht="18" customHeight="1" spans="1:11">
      <c r="A331" s="247"/>
      <c r="B331" s="251"/>
      <c r="C331" s="249"/>
      <c r="D331" s="253"/>
      <c r="E331" s="265" t="s">
        <v>277</v>
      </c>
      <c r="F331" s="218">
        <v>11.78</v>
      </c>
      <c r="G331" s="269">
        <v>11.92</v>
      </c>
      <c r="H331" s="218">
        <v>11.56</v>
      </c>
      <c r="I331" s="218">
        <v>35.26</v>
      </c>
      <c r="J331" s="218">
        <v>556.90083392561</v>
      </c>
      <c r="K331" s="218">
        <v>4.10334310227309</v>
      </c>
    </row>
    <row r="332" s="186" customFormat="1" ht="18" customHeight="1" spans="1:11">
      <c r="A332" s="247"/>
      <c r="B332" s="251"/>
      <c r="C332" s="249"/>
      <c r="D332" s="253"/>
      <c r="E332" s="257" t="s">
        <v>241</v>
      </c>
      <c r="F332" s="218">
        <v>13.55</v>
      </c>
      <c r="G332" s="269">
        <v>12.8</v>
      </c>
      <c r="H332" s="218">
        <v>12.35</v>
      </c>
      <c r="I332" s="218">
        <v>38.7</v>
      </c>
      <c r="J332" s="218">
        <v>645</v>
      </c>
      <c r="K332" s="218">
        <v>9.3220338983051</v>
      </c>
    </row>
    <row r="333" s="186" customFormat="1" ht="18" customHeight="1" spans="1:11">
      <c r="A333" s="247"/>
      <c r="B333" s="251"/>
      <c r="C333" s="249"/>
      <c r="D333" s="253"/>
      <c r="E333" s="257" t="s">
        <v>278</v>
      </c>
      <c r="F333" s="206">
        <v>12.2</v>
      </c>
      <c r="G333" s="206">
        <v>12.65</v>
      </c>
      <c r="H333" s="206">
        <v>12.45</v>
      </c>
      <c r="I333" s="206">
        <v>37.3</v>
      </c>
      <c r="J333" s="206">
        <v>614.022469135802</v>
      </c>
      <c r="K333" s="206">
        <v>9.06432748538014</v>
      </c>
    </row>
    <row r="334" s="186" customFormat="1" ht="18" customHeight="1" spans="1:11">
      <c r="A334" s="247"/>
      <c r="B334" s="251"/>
      <c r="C334" s="249"/>
      <c r="D334" s="253"/>
      <c r="E334" s="266" t="s">
        <v>250</v>
      </c>
      <c r="F334" s="267"/>
      <c r="G334" s="267"/>
      <c r="H334" s="267"/>
      <c r="I334" s="267"/>
      <c r="J334" s="267">
        <f>AVERAGE(J321:J333)</f>
        <v>551.30819315711</v>
      </c>
      <c r="K334" s="267">
        <v>4.28648490730388</v>
      </c>
    </row>
    <row r="335" s="186" customFormat="1" ht="18" customHeight="1" spans="1:11">
      <c r="A335" s="247"/>
      <c r="B335" s="251"/>
      <c r="C335" s="249"/>
      <c r="D335" s="254" t="s">
        <v>257</v>
      </c>
      <c r="E335" s="205" t="s">
        <v>244</v>
      </c>
      <c r="F335" s="208">
        <v>118.02</v>
      </c>
      <c r="G335" s="208">
        <v>102.43</v>
      </c>
      <c r="H335" s="255"/>
      <c r="I335" s="208">
        <v>220.45</v>
      </c>
      <c r="J335" s="206">
        <v>489.8</v>
      </c>
      <c r="K335" s="206">
        <v>0.266120777891507</v>
      </c>
    </row>
    <row r="336" s="186" customFormat="1" ht="18" customHeight="1" spans="1:11">
      <c r="A336" s="247"/>
      <c r="B336" s="251"/>
      <c r="C336" s="249"/>
      <c r="D336" s="254"/>
      <c r="E336" s="205" t="s">
        <v>245</v>
      </c>
      <c r="F336" s="227">
        <v>118.5</v>
      </c>
      <c r="G336" s="227">
        <v>100.5</v>
      </c>
      <c r="H336" s="255"/>
      <c r="I336" s="206">
        <v>219</v>
      </c>
      <c r="J336" s="206">
        <v>486.91</v>
      </c>
      <c r="K336" s="206">
        <v>1.71853228053877</v>
      </c>
    </row>
    <row r="337" s="186" customFormat="1" ht="18" customHeight="1" spans="1:11">
      <c r="A337" s="247"/>
      <c r="B337" s="251"/>
      <c r="C337" s="249"/>
      <c r="D337" s="254"/>
      <c r="E337" s="205" t="s">
        <v>225</v>
      </c>
      <c r="F337" s="225">
        <v>106.74</v>
      </c>
      <c r="G337" s="225">
        <v>108.42</v>
      </c>
      <c r="H337" s="255"/>
      <c r="I337" s="225">
        <v>215.16</v>
      </c>
      <c r="J337" s="225">
        <v>455.592761904762</v>
      </c>
      <c r="K337" s="225">
        <v>3.16397851201527</v>
      </c>
    </row>
    <row r="338" s="186" customFormat="1" ht="18" customHeight="1" spans="1:11">
      <c r="A338" s="247"/>
      <c r="B338" s="251"/>
      <c r="C338" s="249"/>
      <c r="D338" s="254"/>
      <c r="E338" s="205" t="s">
        <v>258</v>
      </c>
      <c r="F338" s="256">
        <v>115.2</v>
      </c>
      <c r="G338" s="256">
        <v>119.75</v>
      </c>
      <c r="H338" s="255"/>
      <c r="I338" s="227">
        <v>234.95</v>
      </c>
      <c r="J338" s="227">
        <v>522.113721666667</v>
      </c>
      <c r="K338" s="227">
        <v>7.82469022487379</v>
      </c>
    </row>
    <row r="339" s="186" customFormat="1" ht="18" customHeight="1" spans="1:11">
      <c r="A339" s="247"/>
      <c r="B339" s="251"/>
      <c r="C339" s="249"/>
      <c r="D339" s="254"/>
      <c r="E339" s="205" t="s">
        <v>259</v>
      </c>
      <c r="F339" s="206">
        <v>170.5</v>
      </c>
      <c r="G339" s="206">
        <v>162.4</v>
      </c>
      <c r="H339" s="255"/>
      <c r="I339" s="206">
        <v>332.9</v>
      </c>
      <c r="J339" s="206">
        <v>525.93</v>
      </c>
      <c r="K339" s="206">
        <v>2.75</v>
      </c>
    </row>
    <row r="340" s="186" customFormat="1" ht="18" customHeight="1" spans="1:11">
      <c r="A340" s="247"/>
      <c r="B340" s="251"/>
      <c r="C340" s="249"/>
      <c r="D340" s="254"/>
      <c r="E340" s="205" t="s">
        <v>218</v>
      </c>
      <c r="F340" s="226">
        <v>285.5</v>
      </c>
      <c r="G340" s="226">
        <v>276.5</v>
      </c>
      <c r="H340" s="255"/>
      <c r="I340" s="226">
        <v>562</v>
      </c>
      <c r="J340" s="226">
        <v>535.24</v>
      </c>
      <c r="K340" s="226">
        <v>3.03</v>
      </c>
    </row>
    <row r="341" s="186" customFormat="1" ht="18" customHeight="1" spans="1:11">
      <c r="A341" s="247"/>
      <c r="B341" s="251"/>
      <c r="C341" s="249"/>
      <c r="D341" s="254"/>
      <c r="E341" s="205" t="s">
        <v>260</v>
      </c>
      <c r="F341" s="206">
        <v>128.8</v>
      </c>
      <c r="G341" s="206">
        <v>130.6</v>
      </c>
      <c r="H341" s="255"/>
      <c r="I341" s="206">
        <v>259.4</v>
      </c>
      <c r="J341" s="206">
        <v>540.69</v>
      </c>
      <c r="K341" s="206" t="s">
        <v>284</v>
      </c>
    </row>
    <row r="342" s="186" customFormat="1" ht="18" customHeight="1" spans="1:11">
      <c r="A342" s="247"/>
      <c r="B342" s="251"/>
      <c r="C342" s="249"/>
      <c r="D342" s="254"/>
      <c r="E342" s="205" t="s">
        <v>262</v>
      </c>
      <c r="F342" s="206">
        <v>131.74</v>
      </c>
      <c r="G342" s="206">
        <v>118.42</v>
      </c>
      <c r="H342" s="255"/>
      <c r="I342" s="206">
        <v>250.16</v>
      </c>
      <c r="J342" s="206">
        <v>500.32</v>
      </c>
      <c r="K342" s="206">
        <v>3.12049136402987</v>
      </c>
    </row>
    <row r="343" s="186" customFormat="1" ht="18" customHeight="1" spans="1:11">
      <c r="A343" s="247"/>
      <c r="B343" s="251"/>
      <c r="C343" s="249"/>
      <c r="D343" s="254"/>
      <c r="E343" s="257" t="s">
        <v>263</v>
      </c>
      <c r="F343" s="218">
        <v>130.2</v>
      </c>
      <c r="G343" s="218">
        <v>135.8</v>
      </c>
      <c r="H343" s="255"/>
      <c r="I343" s="218">
        <v>266</v>
      </c>
      <c r="J343" s="218">
        <v>591.140666666667</v>
      </c>
      <c r="K343" s="218">
        <v>7.34463276836158</v>
      </c>
    </row>
    <row r="344" s="186" customFormat="1" ht="18" customHeight="1" spans="1:11">
      <c r="A344" s="247"/>
      <c r="B344" s="251"/>
      <c r="C344" s="249"/>
      <c r="D344" s="254"/>
      <c r="E344" s="205" t="s">
        <v>264</v>
      </c>
      <c r="F344" s="206">
        <v>168.903771428571</v>
      </c>
      <c r="G344" s="206">
        <v>197.73825038961</v>
      </c>
      <c r="H344" s="255"/>
      <c r="I344" s="206">
        <v>366.642021818182</v>
      </c>
      <c r="J344" s="206">
        <v>814.800786487273</v>
      </c>
      <c r="K344" s="262">
        <v>4.85053717691531</v>
      </c>
    </row>
    <row r="345" s="186" customFormat="1" ht="18" customHeight="1" spans="1:11">
      <c r="A345" s="247"/>
      <c r="B345" s="251"/>
      <c r="C345" s="249"/>
      <c r="D345" s="254"/>
      <c r="E345" s="205" t="s">
        <v>227</v>
      </c>
      <c r="F345" s="208">
        <v>135.3</v>
      </c>
      <c r="G345" s="208">
        <v>138</v>
      </c>
      <c r="H345" s="255"/>
      <c r="I345" s="208">
        <v>136.65</v>
      </c>
      <c r="J345" s="208">
        <v>607.3637</v>
      </c>
      <c r="K345" s="208">
        <v>7.34600565570876</v>
      </c>
    </row>
    <row r="346" s="186" customFormat="1" ht="18" customHeight="1" spans="1:11">
      <c r="A346" s="247"/>
      <c r="B346" s="258"/>
      <c r="C346" s="249"/>
      <c r="D346" s="254"/>
      <c r="E346" s="259" t="s">
        <v>250</v>
      </c>
      <c r="F346" s="215"/>
      <c r="G346" s="215"/>
      <c r="H346" s="255"/>
      <c r="I346" s="215"/>
      <c r="J346" s="215">
        <f>AVERAGE(J335:J345)</f>
        <v>551.809239702306</v>
      </c>
      <c r="K346" s="215">
        <v>3.9659218916155</v>
      </c>
    </row>
    <row r="347" s="187" customFormat="1" ht="18" customHeight="1" spans="1:11">
      <c r="A347" s="162" t="s">
        <v>265</v>
      </c>
      <c r="B347" s="195" t="s">
        <v>285</v>
      </c>
      <c r="C347" s="162" t="s">
        <v>286</v>
      </c>
      <c r="D347" s="223" t="s">
        <v>216</v>
      </c>
      <c r="E347" s="257" t="s">
        <v>232</v>
      </c>
      <c r="F347" s="227">
        <v>7.8878752886836</v>
      </c>
      <c r="G347" s="227">
        <v>8.9823325635104</v>
      </c>
      <c r="H347" s="227">
        <v>8.7378752886836</v>
      </c>
      <c r="I347" s="227">
        <v>25.6080831408776</v>
      </c>
      <c r="J347" s="227">
        <v>426.801385681293</v>
      </c>
      <c r="K347" s="227"/>
    </row>
    <row r="348" s="187" customFormat="1" ht="18" customHeight="1" spans="1:11">
      <c r="A348" s="150"/>
      <c r="B348" s="199"/>
      <c r="C348" s="150"/>
      <c r="D348" s="223"/>
      <c r="E348" s="257" t="s">
        <v>233</v>
      </c>
      <c r="F348" s="227">
        <v>11.9915254237288</v>
      </c>
      <c r="G348" s="227">
        <v>11.5995762711864</v>
      </c>
      <c r="H348" s="227">
        <v>11.5254237288136</v>
      </c>
      <c r="I348" s="227">
        <v>35.1165254237288</v>
      </c>
      <c r="J348" s="227">
        <v>585.275423728814</v>
      </c>
      <c r="K348" s="227"/>
    </row>
    <row r="349" s="187" customFormat="1" ht="18" customHeight="1" spans="1:11">
      <c r="A349" s="150"/>
      <c r="B349" s="199"/>
      <c r="C349" s="150"/>
      <c r="D349" s="223"/>
      <c r="E349" s="257" t="s">
        <v>269</v>
      </c>
      <c r="F349" s="227">
        <v>13.7</v>
      </c>
      <c r="G349" s="227">
        <v>13.55</v>
      </c>
      <c r="H349" s="227">
        <v>13.6</v>
      </c>
      <c r="I349" s="227">
        <v>40.85</v>
      </c>
      <c r="J349" s="227">
        <v>680.833333333333</v>
      </c>
      <c r="K349" s="227"/>
    </row>
    <row r="350" s="187" customFormat="1" ht="18" customHeight="1" spans="1:11">
      <c r="A350" s="150"/>
      <c r="B350" s="199"/>
      <c r="C350" s="150"/>
      <c r="D350" s="223"/>
      <c r="E350" s="257" t="s">
        <v>270</v>
      </c>
      <c r="F350" s="227">
        <v>11.21</v>
      </c>
      <c r="G350" s="227">
        <v>10.85</v>
      </c>
      <c r="H350" s="227">
        <v>10.5</v>
      </c>
      <c r="I350" s="227">
        <v>32.56</v>
      </c>
      <c r="J350" s="227">
        <v>542.5</v>
      </c>
      <c r="K350" s="227"/>
    </row>
    <row r="351" s="187" customFormat="1" ht="18" customHeight="1" spans="1:11">
      <c r="A351" s="150"/>
      <c r="B351" s="199"/>
      <c r="C351" s="150"/>
      <c r="D351" s="223"/>
      <c r="E351" s="257" t="s">
        <v>271</v>
      </c>
      <c r="F351" s="226">
        <v>10.15</v>
      </c>
      <c r="G351" s="226">
        <v>10.05</v>
      </c>
      <c r="H351" s="226">
        <v>9.75</v>
      </c>
      <c r="I351" s="226">
        <v>29.95</v>
      </c>
      <c r="J351" s="226">
        <v>499.17</v>
      </c>
      <c r="K351" s="227"/>
    </row>
    <row r="352" s="187" customFormat="1" ht="18" customHeight="1" spans="1:11">
      <c r="A352" s="150"/>
      <c r="B352" s="199"/>
      <c r="C352" s="150"/>
      <c r="D352" s="223"/>
      <c r="E352" s="257" t="s">
        <v>272</v>
      </c>
      <c r="F352" s="226">
        <v>10.61</v>
      </c>
      <c r="G352" s="226">
        <v>10.46</v>
      </c>
      <c r="H352" s="226">
        <v>10.69</v>
      </c>
      <c r="I352" s="226">
        <v>31.76</v>
      </c>
      <c r="J352" s="226">
        <v>529.333333333333</v>
      </c>
      <c r="K352" s="227"/>
    </row>
    <row r="353" s="187" customFormat="1" ht="18" customHeight="1" spans="1:11">
      <c r="A353" s="150"/>
      <c r="B353" s="199"/>
      <c r="C353" s="150"/>
      <c r="D353" s="223"/>
      <c r="E353" s="257" t="s">
        <v>273</v>
      </c>
      <c r="F353" s="227">
        <v>12.33</v>
      </c>
      <c r="G353" s="227">
        <v>11.19</v>
      </c>
      <c r="H353" s="227">
        <v>12.6</v>
      </c>
      <c r="I353" s="227">
        <v>36.12</v>
      </c>
      <c r="J353" s="227">
        <v>602.34</v>
      </c>
      <c r="K353" s="227"/>
    </row>
    <row r="354" s="187" customFormat="1" ht="18" customHeight="1" spans="1:11">
      <c r="A354" s="150"/>
      <c r="B354" s="199"/>
      <c r="C354" s="150"/>
      <c r="D354" s="223"/>
      <c r="E354" s="257" t="s">
        <v>275</v>
      </c>
      <c r="F354" s="264">
        <v>10.21</v>
      </c>
      <c r="G354" s="264">
        <v>9.92</v>
      </c>
      <c r="H354" s="264">
        <v>10.14</v>
      </c>
      <c r="I354" s="264">
        <v>30.27</v>
      </c>
      <c r="J354" s="264">
        <v>504.5</v>
      </c>
      <c r="K354" s="227"/>
    </row>
    <row r="355" s="187" customFormat="1" ht="18" customHeight="1" spans="1:11">
      <c r="A355" s="150"/>
      <c r="B355" s="199"/>
      <c r="C355" s="150"/>
      <c r="D355" s="223"/>
      <c r="E355" s="257" t="s">
        <v>263</v>
      </c>
      <c r="F355" s="226">
        <v>13.1</v>
      </c>
      <c r="G355" s="226">
        <v>12.8</v>
      </c>
      <c r="H355" s="226">
        <v>13.2</v>
      </c>
      <c r="I355" s="226">
        <v>39.1</v>
      </c>
      <c r="J355" s="226">
        <v>651.862215553888</v>
      </c>
      <c r="K355" s="227"/>
    </row>
    <row r="356" s="187" customFormat="1" ht="18" customHeight="1" spans="1:11">
      <c r="A356" s="150"/>
      <c r="B356" s="199"/>
      <c r="C356" s="150"/>
      <c r="D356" s="223"/>
      <c r="E356" s="257" t="s">
        <v>276</v>
      </c>
      <c r="F356" s="227">
        <v>14.6400213989744</v>
      </c>
      <c r="G356" s="227">
        <v>15.1286819954772</v>
      </c>
      <c r="H356" s="227">
        <v>15.5013981783695</v>
      </c>
      <c r="I356" s="227">
        <v>45.270101572821</v>
      </c>
      <c r="J356" s="227">
        <v>706.001794587129</v>
      </c>
      <c r="K356" s="227"/>
    </row>
    <row r="357" s="187" customFormat="1" ht="18" customHeight="1" spans="1:11">
      <c r="A357" s="150"/>
      <c r="B357" s="199"/>
      <c r="C357" s="150"/>
      <c r="D357" s="223"/>
      <c r="E357" s="265" t="s">
        <v>277</v>
      </c>
      <c r="F357" s="227">
        <v>11.26</v>
      </c>
      <c r="G357" s="227">
        <v>11.78</v>
      </c>
      <c r="H357" s="227">
        <v>11.16</v>
      </c>
      <c r="I357" s="227">
        <v>34.2</v>
      </c>
      <c r="J357" s="227">
        <v>566.321758569299</v>
      </c>
      <c r="K357" s="227"/>
    </row>
    <row r="358" s="187" customFormat="1" ht="18" customHeight="1" spans="1:11">
      <c r="A358" s="150"/>
      <c r="B358" s="199"/>
      <c r="C358" s="150"/>
      <c r="D358" s="223"/>
      <c r="E358" s="257" t="s">
        <v>241</v>
      </c>
      <c r="F358" s="227">
        <v>13.61</v>
      </c>
      <c r="G358" s="227">
        <v>13.41</v>
      </c>
      <c r="H358" s="227">
        <v>13.04</v>
      </c>
      <c r="I358" s="227">
        <v>40.06</v>
      </c>
      <c r="J358" s="227">
        <v>667.666666666667</v>
      </c>
      <c r="K358" s="227"/>
    </row>
    <row r="359" s="187" customFormat="1" ht="18" customHeight="1" spans="1:11">
      <c r="A359" s="150"/>
      <c r="B359" s="199"/>
      <c r="C359" s="150"/>
      <c r="D359" s="223"/>
      <c r="E359" s="257" t="s">
        <v>278</v>
      </c>
      <c r="F359" s="256">
        <v>11.64</v>
      </c>
      <c r="G359" s="256">
        <v>12.21</v>
      </c>
      <c r="H359" s="256">
        <v>11.98</v>
      </c>
      <c r="I359" s="256">
        <v>35.83</v>
      </c>
      <c r="J359" s="227">
        <v>631.925558201058</v>
      </c>
      <c r="K359" s="227"/>
    </row>
    <row r="360" s="187" customFormat="1" ht="18" customHeight="1" spans="1:11">
      <c r="A360" s="150"/>
      <c r="B360" s="199"/>
      <c r="C360" s="150"/>
      <c r="D360" s="223"/>
      <c r="E360" s="266" t="s">
        <v>250</v>
      </c>
      <c r="F360" s="267"/>
      <c r="G360" s="267"/>
      <c r="H360" s="267"/>
      <c r="I360" s="267"/>
      <c r="J360" s="267">
        <f>AVERAGE(J347:J359)</f>
        <v>584.194728434986</v>
      </c>
      <c r="K360" s="267"/>
    </row>
    <row r="361" s="187" customFormat="1" ht="18" customHeight="1" spans="1:11">
      <c r="A361" s="150"/>
      <c r="B361" s="199"/>
      <c r="C361" s="150"/>
      <c r="D361" s="271" t="s">
        <v>256</v>
      </c>
      <c r="E361" s="257" t="s">
        <v>232</v>
      </c>
      <c r="F361" s="206">
        <v>8.95708670520231</v>
      </c>
      <c r="G361" s="206">
        <v>9.10462427745665</v>
      </c>
      <c r="H361" s="206">
        <v>9.65156069364162</v>
      </c>
      <c r="I361" s="206">
        <v>27.7132716763006</v>
      </c>
      <c r="J361" s="206">
        <v>461.887861271676</v>
      </c>
      <c r="K361" s="206"/>
    </row>
    <row r="362" s="187" customFormat="1" ht="18" customHeight="1" spans="1:11">
      <c r="A362" s="150"/>
      <c r="B362" s="199"/>
      <c r="C362" s="150"/>
      <c r="D362" s="271"/>
      <c r="E362" s="257" t="s">
        <v>233</v>
      </c>
      <c r="F362" s="206">
        <v>10.11</v>
      </c>
      <c r="G362" s="206">
        <v>9.75</v>
      </c>
      <c r="H362" s="206">
        <v>10.25</v>
      </c>
      <c r="I362" s="206">
        <v>30.11</v>
      </c>
      <c r="J362" s="206">
        <v>501.833333333333</v>
      </c>
      <c r="K362" s="206"/>
    </row>
    <row r="363" s="187" customFormat="1" ht="18" customHeight="1" spans="1:11">
      <c r="A363" s="150"/>
      <c r="B363" s="199"/>
      <c r="C363" s="150"/>
      <c r="D363" s="271"/>
      <c r="E363" s="257" t="s">
        <v>269</v>
      </c>
      <c r="F363" s="206">
        <v>10.1</v>
      </c>
      <c r="G363" s="206">
        <v>10.4</v>
      </c>
      <c r="H363" s="206">
        <v>10.2</v>
      </c>
      <c r="I363" s="206">
        <v>30.7</v>
      </c>
      <c r="J363" s="206">
        <v>511.666666666667</v>
      </c>
      <c r="K363" s="206"/>
    </row>
    <row r="364" s="187" customFormat="1" ht="18" customHeight="1" spans="1:11">
      <c r="A364" s="150"/>
      <c r="B364" s="199"/>
      <c r="C364" s="150"/>
      <c r="D364" s="271"/>
      <c r="E364" s="257" t="s">
        <v>270</v>
      </c>
      <c r="F364" s="206">
        <v>10.21</v>
      </c>
      <c r="G364" s="206">
        <v>10.25</v>
      </c>
      <c r="H364" s="206">
        <v>9.85</v>
      </c>
      <c r="I364" s="206">
        <v>30.31</v>
      </c>
      <c r="J364" s="206">
        <v>505.17</v>
      </c>
      <c r="K364" s="206"/>
    </row>
    <row r="365" s="187" customFormat="1" ht="18" customHeight="1" spans="1:11">
      <c r="A365" s="150"/>
      <c r="B365" s="199"/>
      <c r="C365" s="150"/>
      <c r="D365" s="271"/>
      <c r="E365" s="257" t="s">
        <v>271</v>
      </c>
      <c r="F365" s="218">
        <v>10.51</v>
      </c>
      <c r="G365" s="218">
        <v>10.3</v>
      </c>
      <c r="H365" s="218">
        <v>10.02</v>
      </c>
      <c r="I365" s="218">
        <v>30.83</v>
      </c>
      <c r="J365" s="218">
        <v>513.83</v>
      </c>
      <c r="K365" s="218"/>
    </row>
    <row r="366" s="187" customFormat="1" ht="18" customHeight="1" spans="1:11">
      <c r="A366" s="150"/>
      <c r="B366" s="199"/>
      <c r="C366" s="150"/>
      <c r="D366" s="271"/>
      <c r="E366" s="257" t="s">
        <v>272</v>
      </c>
      <c r="F366" s="268">
        <v>8.09</v>
      </c>
      <c r="G366" s="268">
        <v>7.9</v>
      </c>
      <c r="H366" s="268">
        <v>7.79</v>
      </c>
      <c r="I366" s="268">
        <v>23.78</v>
      </c>
      <c r="J366" s="268">
        <v>396.23</v>
      </c>
      <c r="K366" s="268"/>
    </row>
    <row r="367" s="187" customFormat="1" ht="18" customHeight="1" spans="1:11">
      <c r="A367" s="150"/>
      <c r="B367" s="199"/>
      <c r="C367" s="150"/>
      <c r="D367" s="271"/>
      <c r="E367" s="257" t="s">
        <v>273</v>
      </c>
      <c r="F367" s="206">
        <v>11.95</v>
      </c>
      <c r="G367" s="206">
        <v>11.05</v>
      </c>
      <c r="H367" s="206">
        <v>11.15</v>
      </c>
      <c r="I367" s="206">
        <v>34.15</v>
      </c>
      <c r="J367" s="206">
        <v>569.5</v>
      </c>
      <c r="K367" s="206"/>
    </row>
    <row r="368" s="187" customFormat="1" ht="18" customHeight="1" spans="1:11">
      <c r="A368" s="150"/>
      <c r="B368" s="199"/>
      <c r="C368" s="150"/>
      <c r="D368" s="271"/>
      <c r="E368" s="257" t="s">
        <v>275</v>
      </c>
      <c r="F368" s="268">
        <v>9.11</v>
      </c>
      <c r="G368" s="268">
        <v>9.43</v>
      </c>
      <c r="H368" s="268">
        <v>9.35</v>
      </c>
      <c r="I368" s="268">
        <v>27.89</v>
      </c>
      <c r="J368" s="268">
        <v>464.833333333333</v>
      </c>
      <c r="K368" s="268"/>
    </row>
    <row r="369" s="187" customFormat="1" ht="18" customHeight="1" spans="1:11">
      <c r="A369" s="150"/>
      <c r="B369" s="199"/>
      <c r="C369" s="150"/>
      <c r="D369" s="271"/>
      <c r="E369" s="257" t="s">
        <v>263</v>
      </c>
      <c r="F369" s="268">
        <v>10.9</v>
      </c>
      <c r="G369" s="268">
        <v>10.8</v>
      </c>
      <c r="H369" s="268">
        <v>11.2</v>
      </c>
      <c r="I369" s="268">
        <v>32.9</v>
      </c>
      <c r="J369" s="268">
        <v>545.632587064677</v>
      </c>
      <c r="K369" s="268"/>
    </row>
    <row r="370" s="187" customFormat="1" ht="18" customHeight="1" spans="1:11">
      <c r="A370" s="150"/>
      <c r="B370" s="199"/>
      <c r="C370" s="150"/>
      <c r="D370" s="271"/>
      <c r="E370" s="257" t="s">
        <v>276</v>
      </c>
      <c r="F370" s="268">
        <v>14.9825370511015</v>
      </c>
      <c r="G370" s="268">
        <v>15.5761632653061</v>
      </c>
      <c r="H370" s="268">
        <v>15.2178047206427</v>
      </c>
      <c r="I370" s="268">
        <v>45.7765050370504</v>
      </c>
      <c r="J370" s="268">
        <v>713.899319490094</v>
      </c>
      <c r="K370" s="268"/>
    </row>
    <row r="371" s="187" customFormat="1" ht="18" customHeight="1" spans="1:11">
      <c r="A371" s="150"/>
      <c r="B371" s="199"/>
      <c r="C371" s="150"/>
      <c r="D371" s="271"/>
      <c r="E371" s="265" t="s">
        <v>277</v>
      </c>
      <c r="F371" s="218">
        <v>11.46</v>
      </c>
      <c r="G371" s="269">
        <v>11.32</v>
      </c>
      <c r="H371" s="218">
        <v>11.09</v>
      </c>
      <c r="I371" s="218">
        <v>33.87</v>
      </c>
      <c r="J371" s="218">
        <v>534.947000710732</v>
      </c>
      <c r="K371" s="218"/>
    </row>
    <row r="372" s="187" customFormat="1" ht="18" customHeight="1" spans="1:11">
      <c r="A372" s="150"/>
      <c r="B372" s="199"/>
      <c r="C372" s="150"/>
      <c r="D372" s="271"/>
      <c r="E372" s="257" t="s">
        <v>241</v>
      </c>
      <c r="F372" s="221">
        <v>11.85</v>
      </c>
      <c r="G372" s="221">
        <v>11.45</v>
      </c>
      <c r="H372" s="221">
        <v>12.1</v>
      </c>
      <c r="I372" s="221">
        <v>35.4</v>
      </c>
      <c r="J372" s="221">
        <v>590</v>
      </c>
      <c r="K372" s="221"/>
    </row>
    <row r="373" s="187" customFormat="1" ht="18" customHeight="1" spans="1:11">
      <c r="A373" s="150"/>
      <c r="B373" s="199"/>
      <c r="C373" s="150"/>
      <c r="D373" s="271"/>
      <c r="E373" s="257" t="s">
        <v>278</v>
      </c>
      <c r="F373" s="206">
        <v>11.4</v>
      </c>
      <c r="G373" s="206">
        <v>11.7</v>
      </c>
      <c r="H373" s="206">
        <v>11.1</v>
      </c>
      <c r="I373" s="206">
        <v>34.2</v>
      </c>
      <c r="J373" s="206">
        <v>562.991111111111</v>
      </c>
      <c r="K373" s="206"/>
    </row>
    <row r="374" s="187" customFormat="1" ht="18" customHeight="1" spans="1:11">
      <c r="A374" s="150"/>
      <c r="B374" s="199"/>
      <c r="C374" s="150"/>
      <c r="D374" s="271"/>
      <c r="E374" s="266" t="s">
        <v>250</v>
      </c>
      <c r="F374" s="267"/>
      <c r="G374" s="267"/>
      <c r="H374" s="267"/>
      <c r="I374" s="267"/>
      <c r="J374" s="267">
        <f>AVERAGE(J361:J373)</f>
        <v>528.647785613971</v>
      </c>
      <c r="K374" s="267"/>
    </row>
    <row r="375" s="187" customFormat="1" ht="18" customHeight="1" spans="1:11">
      <c r="A375" s="150"/>
      <c r="B375" s="199"/>
      <c r="C375" s="150"/>
      <c r="D375" s="254" t="s">
        <v>257</v>
      </c>
      <c r="E375" s="205" t="s">
        <v>244</v>
      </c>
      <c r="F375" s="208">
        <v>106.71</v>
      </c>
      <c r="G375" s="208">
        <v>113.08</v>
      </c>
      <c r="H375" s="272"/>
      <c r="I375" s="208">
        <v>219.79</v>
      </c>
      <c r="J375" s="206">
        <v>488.5</v>
      </c>
      <c r="K375" s="206"/>
    </row>
    <row r="376" s="187" customFormat="1" ht="18" customHeight="1" spans="1:11">
      <c r="A376" s="150"/>
      <c r="B376" s="199"/>
      <c r="C376" s="150"/>
      <c r="D376" s="254"/>
      <c r="E376" s="205" t="s">
        <v>245</v>
      </c>
      <c r="F376" s="227">
        <v>105</v>
      </c>
      <c r="G376" s="227">
        <v>110.3</v>
      </c>
      <c r="H376" s="273"/>
      <c r="I376" s="206">
        <v>215.3</v>
      </c>
      <c r="J376" s="206">
        <v>478.683666666667</v>
      </c>
      <c r="K376" s="206"/>
    </row>
    <row r="377" s="187" customFormat="1" ht="18" customHeight="1" spans="1:11">
      <c r="A377" s="150"/>
      <c r="B377" s="199"/>
      <c r="C377" s="150"/>
      <c r="D377" s="254"/>
      <c r="E377" s="205" t="s">
        <v>225</v>
      </c>
      <c r="F377" s="225">
        <v>103.11</v>
      </c>
      <c r="G377" s="225">
        <v>105.45</v>
      </c>
      <c r="H377" s="273"/>
      <c r="I377" s="225">
        <v>208.56</v>
      </c>
      <c r="J377" s="225">
        <v>441.617523809524</v>
      </c>
      <c r="K377" s="225"/>
    </row>
    <row r="378" s="187" customFormat="1" ht="18" customHeight="1" spans="1:11">
      <c r="A378" s="150"/>
      <c r="B378" s="199"/>
      <c r="C378" s="150"/>
      <c r="D378" s="254"/>
      <c r="E378" s="205" t="s">
        <v>258</v>
      </c>
      <c r="F378" s="256">
        <v>108.2</v>
      </c>
      <c r="G378" s="256">
        <v>109.7</v>
      </c>
      <c r="H378" s="273"/>
      <c r="I378" s="227">
        <v>217.9</v>
      </c>
      <c r="J378" s="227">
        <v>484.224643333333</v>
      </c>
      <c r="K378" s="227"/>
    </row>
    <row r="379" s="187" customFormat="1" ht="18" customHeight="1" spans="1:11">
      <c r="A379" s="150"/>
      <c r="B379" s="199"/>
      <c r="C379" s="150"/>
      <c r="D379" s="254"/>
      <c r="E379" s="205" t="s">
        <v>259</v>
      </c>
      <c r="F379" s="206">
        <v>165.2</v>
      </c>
      <c r="G379" s="206">
        <v>158.8</v>
      </c>
      <c r="H379" s="273"/>
      <c r="I379" s="206">
        <v>324</v>
      </c>
      <c r="J379" s="206">
        <v>511.87</v>
      </c>
      <c r="K379" s="233"/>
    </row>
    <row r="380" s="187" customFormat="1" ht="18" customHeight="1" spans="1:11">
      <c r="A380" s="150"/>
      <c r="B380" s="199"/>
      <c r="C380" s="150"/>
      <c r="D380" s="254"/>
      <c r="E380" s="205" t="s">
        <v>218</v>
      </c>
      <c r="F380" s="226">
        <v>278.5</v>
      </c>
      <c r="G380" s="226">
        <v>267</v>
      </c>
      <c r="H380" s="273"/>
      <c r="I380" s="226">
        <v>545.5</v>
      </c>
      <c r="J380" s="226">
        <v>519.52</v>
      </c>
      <c r="K380" s="226"/>
    </row>
    <row r="381" s="187" customFormat="1" ht="18" customHeight="1" spans="1:11">
      <c r="A381" s="150"/>
      <c r="B381" s="199"/>
      <c r="C381" s="150"/>
      <c r="D381" s="254"/>
      <c r="E381" s="205" t="s">
        <v>260</v>
      </c>
      <c r="F381" s="206">
        <v>127.65</v>
      </c>
      <c r="G381" s="206">
        <v>129.1</v>
      </c>
      <c r="H381" s="273"/>
      <c r="I381" s="206">
        <v>256.75</v>
      </c>
      <c r="J381" s="206">
        <v>535.16</v>
      </c>
      <c r="K381" s="206"/>
    </row>
    <row r="382" s="187" customFormat="1" ht="18" customHeight="1" spans="1:11">
      <c r="A382" s="150"/>
      <c r="B382" s="199"/>
      <c r="C382" s="150"/>
      <c r="D382" s="254"/>
      <c r="E382" s="205" t="s">
        <v>262</v>
      </c>
      <c r="F382" s="206">
        <v>114.21</v>
      </c>
      <c r="G382" s="206">
        <v>128.38</v>
      </c>
      <c r="H382" s="273"/>
      <c r="I382" s="206">
        <v>242.59</v>
      </c>
      <c r="J382" s="206">
        <v>485.18</v>
      </c>
      <c r="K382" s="206"/>
    </row>
    <row r="383" s="187" customFormat="1" ht="18" customHeight="1" spans="1:11">
      <c r="A383" s="150"/>
      <c r="B383" s="199"/>
      <c r="C383" s="150"/>
      <c r="D383" s="254"/>
      <c r="E383" s="257" t="s">
        <v>263</v>
      </c>
      <c r="F383" s="218">
        <v>125.3</v>
      </c>
      <c r="G383" s="218">
        <v>122.5</v>
      </c>
      <c r="H383" s="273"/>
      <c r="I383" s="218">
        <v>247.8</v>
      </c>
      <c r="J383" s="218">
        <v>550.6942</v>
      </c>
      <c r="K383" s="218"/>
    </row>
    <row r="384" s="187" customFormat="1" ht="18" customHeight="1" spans="1:11">
      <c r="A384" s="150"/>
      <c r="B384" s="199"/>
      <c r="C384" s="150"/>
      <c r="D384" s="254"/>
      <c r="E384" s="205" t="s">
        <v>264</v>
      </c>
      <c r="F384" s="206">
        <v>171.348321038961</v>
      </c>
      <c r="G384" s="206">
        <v>178.332311688312</v>
      </c>
      <c r="H384" s="273"/>
      <c r="I384" s="206">
        <v>349.680632727273</v>
      </c>
      <c r="J384" s="206">
        <v>777.106926130909</v>
      </c>
      <c r="K384" s="262"/>
    </row>
    <row r="385" s="187" customFormat="1" ht="18" customHeight="1" spans="1:11">
      <c r="A385" s="150"/>
      <c r="B385" s="199"/>
      <c r="C385" s="150"/>
      <c r="D385" s="254"/>
      <c r="E385" s="205" t="s">
        <v>227</v>
      </c>
      <c r="F385" s="208">
        <v>122.3569</v>
      </c>
      <c r="G385" s="208">
        <v>132.240370136493</v>
      </c>
      <c r="H385" s="273"/>
      <c r="I385" s="208">
        <v>127.298635068247</v>
      </c>
      <c r="J385" s="208">
        <v>565.800000000002</v>
      </c>
      <c r="K385" s="208"/>
    </row>
    <row r="386" s="187" customFormat="1" ht="18" customHeight="1" spans="1:11">
      <c r="A386" s="150"/>
      <c r="B386" s="274"/>
      <c r="C386" s="150"/>
      <c r="D386" s="254"/>
      <c r="E386" s="259" t="s">
        <v>250</v>
      </c>
      <c r="F386" s="215"/>
      <c r="G386" s="215"/>
      <c r="H386" s="275"/>
      <c r="I386" s="215"/>
      <c r="J386" s="215">
        <f>AVERAGE(J375:J385)</f>
        <v>530.759723630949</v>
      </c>
      <c r="K386" s="215"/>
    </row>
    <row r="387" s="177" customFormat="1" ht="18" customHeight="1" spans="1:11">
      <c r="A387" s="150" t="s">
        <v>214</v>
      </c>
      <c r="B387" s="195" t="s">
        <v>287</v>
      </c>
      <c r="C387" s="203" t="s">
        <v>287</v>
      </c>
      <c r="D387" s="204" t="s">
        <v>216</v>
      </c>
      <c r="E387" s="276" t="s">
        <v>288</v>
      </c>
      <c r="F387" s="212">
        <v>13.6797376311844</v>
      </c>
      <c r="G387" s="212">
        <v>13.5198575712144</v>
      </c>
      <c r="H387" s="212">
        <v>14.0994227886057</v>
      </c>
      <c r="I387" s="212">
        <v>41.2990179910045</v>
      </c>
      <c r="J387" s="212">
        <v>688.83</v>
      </c>
      <c r="K387" s="207">
        <v>10.98</v>
      </c>
    </row>
    <row r="388" s="177" customFormat="1" ht="18" customHeight="1" spans="1:11">
      <c r="A388" s="150"/>
      <c r="B388" s="198"/>
      <c r="C388" s="203"/>
      <c r="D388" s="204"/>
      <c r="E388" s="276" t="s">
        <v>289</v>
      </c>
      <c r="F388" s="207">
        <v>10.8656302521008</v>
      </c>
      <c r="G388" s="207">
        <v>11.4817226890756</v>
      </c>
      <c r="H388" s="207">
        <v>11.4817226890756</v>
      </c>
      <c r="I388" s="212">
        <v>33.8290756302521</v>
      </c>
      <c r="J388" s="207">
        <v>565.259266232809</v>
      </c>
      <c r="K388" s="207">
        <v>3.47995720509088</v>
      </c>
    </row>
    <row r="389" s="177" customFormat="1" ht="18" customHeight="1" spans="1:11">
      <c r="A389" s="150"/>
      <c r="B389" s="198"/>
      <c r="C389" s="203"/>
      <c r="D389" s="204"/>
      <c r="E389" s="276" t="s">
        <v>290</v>
      </c>
      <c r="F389" s="209">
        <v>13.47</v>
      </c>
      <c r="G389" s="209">
        <v>12.94</v>
      </c>
      <c r="H389" s="209">
        <v>13.04</v>
      </c>
      <c r="I389" s="212">
        <v>39.45</v>
      </c>
      <c r="J389" s="209">
        <v>657.667704426106</v>
      </c>
      <c r="K389" s="209">
        <v>5.03189351381539</v>
      </c>
    </row>
    <row r="390" s="177" customFormat="1" ht="18" customHeight="1" spans="1:11">
      <c r="A390" s="150"/>
      <c r="B390" s="198"/>
      <c r="C390" s="203"/>
      <c r="D390" s="204"/>
      <c r="E390" s="276" t="s">
        <v>291</v>
      </c>
      <c r="F390" s="212">
        <v>12.0509595202399</v>
      </c>
      <c r="G390" s="212">
        <v>12.6804872563718</v>
      </c>
      <c r="H390" s="212">
        <v>12.4106896551724</v>
      </c>
      <c r="I390" s="212">
        <v>37.1421364317841</v>
      </c>
      <c r="J390" s="212">
        <v>619.5</v>
      </c>
      <c r="K390" s="212">
        <v>5.36</v>
      </c>
    </row>
    <row r="391" s="177" customFormat="1" ht="18" customHeight="1" spans="1:11">
      <c r="A391" s="150"/>
      <c r="B391" s="198"/>
      <c r="C391" s="203"/>
      <c r="D391" s="204"/>
      <c r="E391" s="276" t="s">
        <v>292</v>
      </c>
      <c r="F391" s="212">
        <v>11.5760526315789</v>
      </c>
      <c r="G391" s="212">
        <v>12.2776315789474</v>
      </c>
      <c r="H391" s="212">
        <v>11.6261654135338</v>
      </c>
      <c r="I391" s="212">
        <v>35.4798496240602</v>
      </c>
      <c r="J391" s="212">
        <v>591.48</v>
      </c>
      <c r="K391" s="212">
        <v>3.63</v>
      </c>
    </row>
    <row r="392" s="177" customFormat="1" ht="18" customHeight="1" spans="1:11">
      <c r="A392" s="150"/>
      <c r="B392" s="198"/>
      <c r="C392" s="203"/>
      <c r="D392" s="204"/>
      <c r="E392" s="276" t="s">
        <v>293</v>
      </c>
      <c r="F392" s="207">
        <v>12.683696969697</v>
      </c>
      <c r="G392" s="207">
        <v>12.6029090909091</v>
      </c>
      <c r="H392" s="207">
        <v>13.0775378787879</v>
      </c>
      <c r="I392" s="212">
        <v>38.3641439393939</v>
      </c>
      <c r="J392" s="207">
        <v>645.89330213116</v>
      </c>
      <c r="K392" s="207">
        <v>9.5128279042952</v>
      </c>
    </row>
    <row r="393" s="177" customFormat="1" ht="18" customHeight="1" spans="1:11">
      <c r="A393" s="150"/>
      <c r="B393" s="198"/>
      <c r="C393" s="203"/>
      <c r="D393" s="204"/>
      <c r="E393" s="276" t="s">
        <v>294</v>
      </c>
      <c r="F393" s="207">
        <v>12.2807871064468</v>
      </c>
      <c r="G393" s="207">
        <v>11.7012218890555</v>
      </c>
      <c r="H393" s="212">
        <v>11.741191904048</v>
      </c>
      <c r="I393" s="212">
        <v>35.7232008995502</v>
      </c>
      <c r="J393" s="212">
        <v>595.833333333333</v>
      </c>
      <c r="K393" s="212">
        <v>3.38345864661655</v>
      </c>
    </row>
    <row r="394" s="177" customFormat="1" ht="18" customHeight="1" spans="1:11">
      <c r="A394" s="150"/>
      <c r="B394" s="198"/>
      <c r="C394" s="203"/>
      <c r="D394" s="204"/>
      <c r="E394" s="276" t="s">
        <v>295</v>
      </c>
      <c r="F394" s="212">
        <v>10.0913037037037</v>
      </c>
      <c r="G394" s="212">
        <v>10.2196666666667</v>
      </c>
      <c r="H394" s="212">
        <v>10.3480296296296</v>
      </c>
      <c r="I394" s="212">
        <v>30.659</v>
      </c>
      <c r="J394" s="212">
        <v>511.37</v>
      </c>
      <c r="K394" s="212">
        <v>3.5</v>
      </c>
    </row>
    <row r="395" s="177" customFormat="1" ht="18" customHeight="1" spans="1:11">
      <c r="A395" s="150"/>
      <c r="B395" s="198"/>
      <c r="C395" s="203"/>
      <c r="D395" s="204"/>
      <c r="E395" s="276" t="s">
        <v>296</v>
      </c>
      <c r="F395" s="212">
        <v>13.1535735294118</v>
      </c>
      <c r="G395" s="212">
        <v>12.4086617647059</v>
      </c>
      <c r="H395" s="212">
        <v>12.3694558823529</v>
      </c>
      <c r="I395" s="212">
        <v>37.9316911764706</v>
      </c>
      <c r="J395" s="212">
        <v>632.36</v>
      </c>
      <c r="K395" s="212">
        <v>9.01</v>
      </c>
    </row>
    <row r="396" s="177" customFormat="1" ht="18" customHeight="1" spans="1:11">
      <c r="A396" s="150"/>
      <c r="B396" s="198"/>
      <c r="C396" s="203"/>
      <c r="D396" s="204"/>
      <c r="E396" s="276" t="s">
        <v>297</v>
      </c>
      <c r="F396" s="207">
        <v>12.9260606060606</v>
      </c>
      <c r="G396" s="207">
        <v>12.6735984848485</v>
      </c>
      <c r="H396" s="207">
        <v>12.9260606060606</v>
      </c>
      <c r="I396" s="212">
        <v>38.5257196969697</v>
      </c>
      <c r="J396" s="212">
        <v>642.29</v>
      </c>
      <c r="K396" s="207">
        <v>4.81</v>
      </c>
    </row>
    <row r="397" s="177" customFormat="1" ht="18" customHeight="1" spans="1:11">
      <c r="A397" s="150"/>
      <c r="B397" s="198"/>
      <c r="C397" s="203"/>
      <c r="D397" s="204"/>
      <c r="E397" s="276" t="s">
        <v>298</v>
      </c>
      <c r="F397" s="212">
        <v>11.9772518518519</v>
      </c>
      <c r="G397" s="212">
        <v>12.6980592592593</v>
      </c>
      <c r="H397" s="212">
        <v>12.9646592592593</v>
      </c>
      <c r="I397" s="212">
        <v>37.6399703703704</v>
      </c>
      <c r="J397" s="212">
        <v>619.618969035208</v>
      </c>
      <c r="K397" s="282">
        <v>7.41053817976896</v>
      </c>
    </row>
    <row r="398" s="177" customFormat="1" ht="18" customHeight="1" spans="1:11">
      <c r="A398" s="150"/>
      <c r="B398" s="198"/>
      <c r="C398" s="203"/>
      <c r="D398" s="204"/>
      <c r="E398" s="276" t="s">
        <v>299</v>
      </c>
      <c r="F398" s="212">
        <v>11.9599722222222</v>
      </c>
      <c r="G398" s="212">
        <v>12.4413333333333</v>
      </c>
      <c r="H398" s="212">
        <v>12.5709305555556</v>
      </c>
      <c r="I398" s="212">
        <v>36.9722361111111</v>
      </c>
      <c r="J398" s="212">
        <v>616.358024691358</v>
      </c>
      <c r="K398" s="282">
        <v>4.71594031453584</v>
      </c>
    </row>
    <row r="399" s="176" customFormat="1" ht="18" customHeight="1" spans="1:11">
      <c r="A399" s="150"/>
      <c r="B399" s="198"/>
      <c r="C399" s="203"/>
      <c r="D399" s="204"/>
      <c r="E399" s="277" t="s">
        <v>300</v>
      </c>
      <c r="F399" s="215"/>
      <c r="G399" s="215"/>
      <c r="H399" s="215"/>
      <c r="I399" s="215"/>
      <c r="J399" s="215">
        <v>615.484694330611</v>
      </c>
      <c r="K399" s="215">
        <v>5.94999213843748</v>
      </c>
    </row>
    <row r="400" s="177" customFormat="1" ht="18" customHeight="1" spans="1:11">
      <c r="A400" s="150"/>
      <c r="B400" s="198"/>
      <c r="C400" s="203" t="s">
        <v>287</v>
      </c>
      <c r="D400" s="278" t="s">
        <v>301</v>
      </c>
      <c r="E400" s="276" t="s">
        <v>288</v>
      </c>
      <c r="F400" s="212">
        <v>13.75</v>
      </c>
      <c r="G400" s="212">
        <v>13.79</v>
      </c>
      <c r="H400" s="212">
        <v>13.65</v>
      </c>
      <c r="I400" s="212">
        <v>41.19</v>
      </c>
      <c r="J400" s="212">
        <v>686.5</v>
      </c>
      <c r="K400" s="207">
        <v>9.4</v>
      </c>
    </row>
    <row r="401" s="177" customFormat="1" ht="18" customHeight="1" spans="1:11">
      <c r="A401" s="150"/>
      <c r="B401" s="198"/>
      <c r="C401" s="203"/>
      <c r="D401" s="278"/>
      <c r="E401" s="276" t="s">
        <v>289</v>
      </c>
      <c r="F401" s="207">
        <v>11.0979831932773</v>
      </c>
      <c r="G401" s="207">
        <v>10.2572268907563</v>
      </c>
      <c r="H401" s="207">
        <v>10.1451260504202</v>
      </c>
      <c r="I401" s="207">
        <v>31.5003361344538</v>
      </c>
      <c r="J401" s="207">
        <v>524.769467787115</v>
      </c>
      <c r="K401" s="207">
        <v>4.851139440771</v>
      </c>
    </row>
    <row r="402" s="177" customFormat="1" ht="18" customHeight="1" spans="1:11">
      <c r="A402" s="150"/>
      <c r="B402" s="198"/>
      <c r="C402" s="203"/>
      <c r="D402" s="278"/>
      <c r="E402" s="276" t="s">
        <v>290</v>
      </c>
      <c r="F402" s="209">
        <v>11.8</v>
      </c>
      <c r="G402" s="209">
        <v>11.26</v>
      </c>
      <c r="H402" s="209">
        <v>11.35</v>
      </c>
      <c r="I402" s="209">
        <v>34.41</v>
      </c>
      <c r="J402" s="209">
        <v>573.5028675</v>
      </c>
      <c r="K402" s="209">
        <v>1.59483923826393</v>
      </c>
    </row>
    <row r="403" s="177" customFormat="1" ht="18" customHeight="1" spans="1:11">
      <c r="A403" s="150"/>
      <c r="B403" s="198"/>
      <c r="C403" s="203"/>
      <c r="D403" s="278"/>
      <c r="E403" s="276" t="s">
        <v>291</v>
      </c>
      <c r="F403" s="212">
        <v>12.12</v>
      </c>
      <c r="G403" s="212">
        <v>11.8</v>
      </c>
      <c r="H403" s="212">
        <v>13.75</v>
      </c>
      <c r="I403" s="212">
        <v>37.67</v>
      </c>
      <c r="J403" s="212">
        <v>627.833333333333</v>
      </c>
      <c r="K403" s="212">
        <v>7.65871586901477</v>
      </c>
    </row>
    <row r="404" s="177" customFormat="1" ht="18" customHeight="1" spans="1:11">
      <c r="A404" s="150"/>
      <c r="B404" s="198"/>
      <c r="C404" s="203"/>
      <c r="D404" s="278"/>
      <c r="E404" s="276" t="s">
        <v>292</v>
      </c>
      <c r="F404" s="212">
        <v>12.8585563909774</v>
      </c>
      <c r="G404" s="212">
        <v>12.5375939849624</v>
      </c>
      <c r="H404" s="212">
        <v>12.9488270676692</v>
      </c>
      <c r="I404" s="212">
        <v>38.344977443609</v>
      </c>
      <c r="J404" s="212">
        <v>638.795513784461</v>
      </c>
      <c r="K404" s="212">
        <v>5.95898004434591</v>
      </c>
    </row>
    <row r="405" s="177" customFormat="1" ht="18" customHeight="1" spans="1:11">
      <c r="A405" s="150"/>
      <c r="B405" s="198"/>
      <c r="C405" s="203"/>
      <c r="D405" s="278"/>
      <c r="E405" s="276" t="s">
        <v>294</v>
      </c>
      <c r="F405" s="207">
        <v>12.04</v>
      </c>
      <c r="G405" s="207">
        <v>11.705</v>
      </c>
      <c r="H405" s="207">
        <v>11.945</v>
      </c>
      <c r="I405" s="207">
        <v>35.69</v>
      </c>
      <c r="J405" s="207">
        <v>594.833333333333</v>
      </c>
      <c r="K405" s="207">
        <v>7.06464676766161</v>
      </c>
    </row>
    <row r="406" s="177" customFormat="1" ht="18" customHeight="1" spans="1:11">
      <c r="A406" s="150"/>
      <c r="B406" s="198"/>
      <c r="C406" s="203"/>
      <c r="D406" s="278"/>
      <c r="E406" s="276" t="s">
        <v>295</v>
      </c>
      <c r="F406" s="207">
        <v>10.158162962963</v>
      </c>
      <c r="G406" s="207">
        <v>10.2767407407407</v>
      </c>
      <c r="H406" s="212">
        <v>10.3953185185185</v>
      </c>
      <c r="I406" s="212">
        <v>30.8302222222222</v>
      </c>
      <c r="J406" s="212">
        <v>513.605925925926</v>
      </c>
      <c r="K406" s="212">
        <v>4</v>
      </c>
    </row>
    <row r="407" s="177" customFormat="1" ht="18" customHeight="1" spans="1:11">
      <c r="A407" s="150"/>
      <c r="B407" s="198"/>
      <c r="C407" s="203"/>
      <c r="D407" s="278"/>
      <c r="E407" s="276" t="s">
        <v>296</v>
      </c>
      <c r="F407" s="212">
        <v>11.7419791666667</v>
      </c>
      <c r="G407" s="212">
        <v>12.1787053571429</v>
      </c>
      <c r="H407" s="212">
        <v>12.823869047619</v>
      </c>
      <c r="I407" s="212">
        <v>36.7445535714286</v>
      </c>
      <c r="J407" s="212">
        <v>612.133779761905</v>
      </c>
      <c r="K407" s="212">
        <v>5.77199974079835</v>
      </c>
    </row>
    <row r="408" s="177" customFormat="1" ht="18" customHeight="1" spans="1:11">
      <c r="A408" s="150"/>
      <c r="B408" s="198"/>
      <c r="C408" s="203"/>
      <c r="D408" s="278"/>
      <c r="E408" s="276" t="s">
        <v>297</v>
      </c>
      <c r="F408" s="212">
        <v>13.845303030303</v>
      </c>
      <c r="G408" s="212">
        <v>13.6937121212121</v>
      </c>
      <c r="H408" s="212">
        <v>13.6431818181818</v>
      </c>
      <c r="I408" s="212">
        <v>41.182196969697</v>
      </c>
      <c r="J408" s="212">
        <v>686.061237373738</v>
      </c>
      <c r="K408" s="212">
        <v>6.04</v>
      </c>
    </row>
    <row r="409" s="177" customFormat="1" ht="18" customHeight="1" spans="1:11">
      <c r="A409" s="150"/>
      <c r="B409" s="198"/>
      <c r="C409" s="203"/>
      <c r="D409" s="278"/>
      <c r="E409" s="276" t="s">
        <v>298</v>
      </c>
      <c r="F409" s="207">
        <v>11.6996740740741</v>
      </c>
      <c r="G409" s="207">
        <v>10.2273333333333</v>
      </c>
      <c r="H409" s="207">
        <v>11.0277333333333</v>
      </c>
      <c r="I409" s="207">
        <v>32.9547407407407</v>
      </c>
      <c r="J409" s="212">
        <v>548.998641975309</v>
      </c>
      <c r="K409" s="207">
        <v>4.77536914860194</v>
      </c>
    </row>
    <row r="410" s="177" customFormat="1" ht="18" customHeight="1" spans="1:11">
      <c r="A410" s="150"/>
      <c r="B410" s="198"/>
      <c r="C410" s="203"/>
      <c r="D410" s="278"/>
      <c r="E410" s="276" t="s">
        <v>302</v>
      </c>
      <c r="F410" s="212">
        <v>12.4012592592593</v>
      </c>
      <c r="G410" s="212">
        <v>12.1048148148148</v>
      </c>
      <c r="H410" s="212">
        <v>12.1443407407407</v>
      </c>
      <c r="I410" s="212">
        <v>36.6504148148148</v>
      </c>
      <c r="J410" s="212">
        <v>610.565506172839</v>
      </c>
      <c r="K410" s="212">
        <v>-0.722698072805118</v>
      </c>
    </row>
    <row r="411" s="177" customFormat="1" ht="18" customHeight="1" spans="1:11">
      <c r="A411" s="150"/>
      <c r="B411" s="198"/>
      <c r="C411" s="203"/>
      <c r="D411" s="278"/>
      <c r="E411" s="277" t="s">
        <v>300</v>
      </c>
      <c r="F411" s="215"/>
      <c r="G411" s="215"/>
      <c r="H411" s="215"/>
      <c r="I411" s="215"/>
      <c r="J411" s="215">
        <v>601.498190706254</v>
      </c>
      <c r="K411" s="215">
        <v>5.16254186517726</v>
      </c>
    </row>
    <row r="412" s="177" customFormat="1" ht="18" customHeight="1" spans="1:11">
      <c r="A412" s="150"/>
      <c r="B412" s="198"/>
      <c r="C412" s="17" t="s">
        <v>118</v>
      </c>
      <c r="D412" s="223" t="s">
        <v>243</v>
      </c>
      <c r="E412" s="257" t="s">
        <v>289</v>
      </c>
      <c r="F412" s="279">
        <v>126.525198938992</v>
      </c>
      <c r="G412" s="279">
        <v>125.132625994695</v>
      </c>
      <c r="H412" s="279"/>
      <c r="I412" s="279">
        <v>251.657824933687</v>
      </c>
      <c r="J412" s="279">
        <v>559.519230769231</v>
      </c>
      <c r="K412" s="279">
        <v>2.26354082457558</v>
      </c>
    </row>
    <row r="413" s="177" customFormat="1" ht="18" customHeight="1" spans="1:11">
      <c r="A413" s="150"/>
      <c r="B413" s="198"/>
      <c r="C413" s="17"/>
      <c r="D413" s="223"/>
      <c r="E413" s="257" t="s">
        <v>297</v>
      </c>
      <c r="F413" s="279">
        <v>151.95</v>
      </c>
      <c r="G413" s="279">
        <v>157.88</v>
      </c>
      <c r="H413" s="279"/>
      <c r="I413" s="279">
        <v>309.83</v>
      </c>
      <c r="J413" s="279">
        <v>688.55</v>
      </c>
      <c r="K413" s="279">
        <v>5.48</v>
      </c>
    </row>
    <row r="414" s="177" customFormat="1" ht="18" customHeight="1" spans="1:11">
      <c r="A414" s="150"/>
      <c r="B414" s="198"/>
      <c r="C414" s="17"/>
      <c r="D414" s="223"/>
      <c r="E414" s="257" t="s">
        <v>292</v>
      </c>
      <c r="F414" s="279">
        <v>141.16</v>
      </c>
      <c r="G414" s="279">
        <v>148.26</v>
      </c>
      <c r="H414" s="279"/>
      <c r="I414" s="279">
        <v>289.42</v>
      </c>
      <c r="J414" s="279">
        <v>643.187713333333</v>
      </c>
      <c r="K414" s="279">
        <v>4.06299439091037</v>
      </c>
    </row>
    <row r="415" s="177" customFormat="1" ht="18" customHeight="1" spans="1:11">
      <c r="A415" s="150"/>
      <c r="B415" s="198"/>
      <c r="C415" s="17"/>
      <c r="D415" s="223"/>
      <c r="E415" s="257" t="s">
        <v>303</v>
      </c>
      <c r="F415" s="279">
        <v>131.83</v>
      </c>
      <c r="G415" s="279">
        <v>119.97</v>
      </c>
      <c r="H415" s="279"/>
      <c r="I415" s="279">
        <v>251.8</v>
      </c>
      <c r="J415" s="279">
        <v>559.558353333333</v>
      </c>
      <c r="K415" s="279">
        <v>5.03009860600145</v>
      </c>
    </row>
    <row r="416" s="177" customFormat="1" ht="18" customHeight="1" spans="1:11">
      <c r="A416" s="150"/>
      <c r="B416" s="198"/>
      <c r="C416" s="17"/>
      <c r="D416" s="223"/>
      <c r="E416" s="257" t="s">
        <v>298</v>
      </c>
      <c r="F416" s="218">
        <v>126.4</v>
      </c>
      <c r="G416" s="218">
        <v>124.8</v>
      </c>
      <c r="H416" s="218"/>
      <c r="I416" s="218">
        <v>251.2</v>
      </c>
      <c r="J416" s="218">
        <v>558.250133333333</v>
      </c>
      <c r="K416" s="218">
        <v>7.8</v>
      </c>
    </row>
    <row r="417" s="177" customFormat="1" ht="18" customHeight="1" spans="1:11">
      <c r="A417" s="150"/>
      <c r="B417" s="198"/>
      <c r="C417" s="17"/>
      <c r="D417" s="223"/>
      <c r="E417" s="257" t="s">
        <v>304</v>
      </c>
      <c r="F417" s="206">
        <v>120.9</v>
      </c>
      <c r="G417" s="206">
        <v>117.4</v>
      </c>
      <c r="H417" s="206"/>
      <c r="I417" s="206">
        <v>238.3</v>
      </c>
      <c r="J417" s="206">
        <v>509.213493589744</v>
      </c>
      <c r="K417" s="206">
        <v>3.81231671554254</v>
      </c>
    </row>
    <row r="418" s="184" customFormat="1" ht="18" customHeight="1" spans="1:11">
      <c r="A418" s="150"/>
      <c r="B418" s="198"/>
      <c r="C418" s="17"/>
      <c r="D418" s="223"/>
      <c r="E418" s="257" t="s">
        <v>296</v>
      </c>
      <c r="F418" s="279">
        <v>138.2</v>
      </c>
      <c r="G418" s="279">
        <v>136.55</v>
      </c>
      <c r="H418" s="279"/>
      <c r="I418" s="279">
        <v>274.75</v>
      </c>
      <c r="J418" s="279">
        <v>610.554945</v>
      </c>
      <c r="K418" s="279">
        <v>3.86413735029939</v>
      </c>
    </row>
    <row r="419" s="184" customFormat="1" ht="18" customHeight="1" spans="1:11">
      <c r="A419" s="150"/>
      <c r="B419" s="198"/>
      <c r="C419" s="17"/>
      <c r="D419" s="223"/>
      <c r="E419" s="257" t="s">
        <v>295</v>
      </c>
      <c r="F419" s="279">
        <v>154.86</v>
      </c>
      <c r="G419" s="279">
        <v>152.86</v>
      </c>
      <c r="H419" s="279"/>
      <c r="I419" s="279">
        <v>307.22</v>
      </c>
      <c r="J419" s="279">
        <v>683.86</v>
      </c>
      <c r="K419" s="279">
        <v>8.69</v>
      </c>
    </row>
    <row r="420" s="184" customFormat="1" ht="18" customHeight="1" spans="1:11">
      <c r="A420" s="150"/>
      <c r="B420" s="198"/>
      <c r="C420" s="17"/>
      <c r="D420" s="223"/>
      <c r="E420" s="257" t="s">
        <v>293</v>
      </c>
      <c r="F420" s="279">
        <v>120.059288537549</v>
      </c>
      <c r="G420" s="279">
        <v>125.296442687747</v>
      </c>
      <c r="H420" s="279"/>
      <c r="I420" s="279">
        <v>245.4</v>
      </c>
      <c r="J420" s="279">
        <v>545.262220026351</v>
      </c>
      <c r="K420" s="279">
        <v>7.86272806255431</v>
      </c>
    </row>
    <row r="421" s="184" customFormat="1" ht="18" customHeight="1" spans="1:11">
      <c r="A421" s="150"/>
      <c r="B421" s="198"/>
      <c r="C421" s="17"/>
      <c r="D421" s="223"/>
      <c r="E421" s="257" t="s">
        <v>305</v>
      </c>
      <c r="F421" s="208">
        <v>109.57</v>
      </c>
      <c r="G421" s="208">
        <v>107.26</v>
      </c>
      <c r="H421" s="208"/>
      <c r="I421" s="208">
        <v>216.83</v>
      </c>
      <c r="J421" s="208">
        <v>482.09</v>
      </c>
      <c r="K421" s="206">
        <v>8.02</v>
      </c>
    </row>
    <row r="422" s="184" customFormat="1" ht="18" customHeight="1" spans="1:11">
      <c r="A422" s="150"/>
      <c r="B422" s="198"/>
      <c r="C422" s="17"/>
      <c r="D422" s="223"/>
      <c r="E422" s="257" t="s">
        <v>306</v>
      </c>
      <c r="F422" s="208">
        <v>115.27</v>
      </c>
      <c r="G422" s="208">
        <v>113.09</v>
      </c>
      <c r="H422" s="208"/>
      <c r="I422" s="208">
        <v>228.36</v>
      </c>
      <c r="J422" s="208">
        <v>507.72</v>
      </c>
      <c r="K422" s="206">
        <v>5.28</v>
      </c>
    </row>
    <row r="423" s="184" customFormat="1" ht="18" customHeight="1" spans="1:11">
      <c r="A423" s="150"/>
      <c r="B423" s="228"/>
      <c r="C423" s="17"/>
      <c r="D423" s="223"/>
      <c r="E423" s="280" t="s">
        <v>300</v>
      </c>
      <c r="F423" s="281"/>
      <c r="G423" s="281"/>
      <c r="H423" s="281"/>
      <c r="I423" s="281"/>
      <c r="J423" s="281">
        <v>577.069644489575</v>
      </c>
      <c r="K423" s="281">
        <v>5.65143781362579</v>
      </c>
    </row>
    <row r="424" s="184" customFormat="1" ht="18" customHeight="1" spans="1:11">
      <c r="A424" s="150" t="s">
        <v>214</v>
      </c>
      <c r="B424" s="195" t="s">
        <v>307</v>
      </c>
      <c r="C424" s="203" t="s">
        <v>307</v>
      </c>
      <c r="D424" s="204" t="s">
        <v>216</v>
      </c>
      <c r="E424" s="276" t="s">
        <v>288</v>
      </c>
      <c r="F424" s="207">
        <v>12.6804872563718</v>
      </c>
      <c r="G424" s="207">
        <v>12.8003973013493</v>
      </c>
      <c r="H424" s="207">
        <v>12.460652173913</v>
      </c>
      <c r="I424" s="207">
        <v>37.9415367316342</v>
      </c>
      <c r="J424" s="207">
        <v>632.84</v>
      </c>
      <c r="K424" s="207">
        <v>1.96</v>
      </c>
    </row>
    <row r="425" s="184" customFormat="1" ht="18" customHeight="1" spans="1:11">
      <c r="A425" s="150"/>
      <c r="B425" s="198"/>
      <c r="C425" s="203"/>
      <c r="D425" s="204"/>
      <c r="E425" s="276" t="s">
        <v>289</v>
      </c>
      <c r="F425" s="207">
        <v>11.4257142857143</v>
      </c>
      <c r="G425" s="207">
        <v>10.7536134453782</v>
      </c>
      <c r="H425" s="207">
        <v>11.0896638655462</v>
      </c>
      <c r="I425" s="207">
        <v>33.2689915966387</v>
      </c>
      <c r="J425" s="207">
        <v>555.900669109749</v>
      </c>
      <c r="K425" s="207">
        <v>1.7667128805033</v>
      </c>
    </row>
    <row r="426" s="184" customFormat="1" ht="18" customHeight="1" spans="1:11">
      <c r="A426" s="150"/>
      <c r="B426" s="198"/>
      <c r="C426" s="203"/>
      <c r="D426" s="204"/>
      <c r="E426" s="276" t="s">
        <v>290</v>
      </c>
      <c r="F426" s="209">
        <v>12.65</v>
      </c>
      <c r="G426" s="209">
        <v>12.22</v>
      </c>
      <c r="H426" s="209">
        <v>12.12</v>
      </c>
      <c r="I426" s="209">
        <v>36.99</v>
      </c>
      <c r="J426" s="209">
        <v>616.657246811703</v>
      </c>
      <c r="K426" s="209">
        <v>-1.51762380035408</v>
      </c>
    </row>
    <row r="427" s="184" customFormat="1" ht="18" customHeight="1" spans="1:11">
      <c r="A427" s="150"/>
      <c r="B427" s="198"/>
      <c r="C427" s="203"/>
      <c r="D427" s="204"/>
      <c r="E427" s="276" t="s">
        <v>291</v>
      </c>
      <c r="F427" s="212">
        <v>11.7911544227886</v>
      </c>
      <c r="G427" s="212">
        <v>13.1601274362819</v>
      </c>
      <c r="H427" s="212">
        <v>12.5905547226387</v>
      </c>
      <c r="I427" s="212">
        <v>37.5418365817091</v>
      </c>
      <c r="J427" s="212">
        <v>626.166666666667</v>
      </c>
      <c r="K427" s="212">
        <v>6.49</v>
      </c>
    </row>
    <row r="428" s="188" customFormat="1" ht="18" customHeight="1" spans="1:11">
      <c r="A428" s="150"/>
      <c r="B428" s="198"/>
      <c r="C428" s="203"/>
      <c r="D428" s="204"/>
      <c r="E428" s="276" t="s">
        <v>292</v>
      </c>
      <c r="F428" s="212">
        <v>10.202962406015</v>
      </c>
      <c r="G428" s="212">
        <v>11.4557819548872</v>
      </c>
      <c r="H428" s="212">
        <v>12.0872030075188</v>
      </c>
      <c r="I428" s="212">
        <v>33.745947368421</v>
      </c>
      <c r="J428" s="212">
        <v>562.57</v>
      </c>
      <c r="K428" s="212">
        <v>-1.43</v>
      </c>
    </row>
    <row r="429" s="176" customFormat="1" ht="18" customHeight="1" spans="1:11">
      <c r="A429" s="150"/>
      <c r="B429" s="198"/>
      <c r="C429" s="203"/>
      <c r="D429" s="204"/>
      <c r="E429" s="276" t="s">
        <v>293</v>
      </c>
      <c r="F429" s="207">
        <v>10.3408484848485</v>
      </c>
      <c r="G429" s="207">
        <v>11.5122727272727</v>
      </c>
      <c r="H429" s="207">
        <v>11.9061136363636</v>
      </c>
      <c r="I429" s="207">
        <v>33.7592348484849</v>
      </c>
      <c r="J429" s="207">
        <v>568.36570387588</v>
      </c>
      <c r="K429" s="207">
        <v>-3.63217065436724</v>
      </c>
    </row>
    <row r="430" s="176" customFormat="1" ht="18" customHeight="1" spans="1:11">
      <c r="A430" s="150"/>
      <c r="B430" s="198"/>
      <c r="C430" s="203"/>
      <c r="D430" s="204"/>
      <c r="E430" s="276" t="s">
        <v>294</v>
      </c>
      <c r="F430" s="207">
        <v>11.2815367316342</v>
      </c>
      <c r="G430" s="207">
        <v>11.5213568215892</v>
      </c>
      <c r="H430" s="212">
        <v>11.6912293853073</v>
      </c>
      <c r="I430" s="212">
        <v>34.4941229385307</v>
      </c>
      <c r="J430" s="212">
        <v>575.333333333333</v>
      </c>
      <c r="K430" s="212">
        <v>-0.173510699826486</v>
      </c>
    </row>
    <row r="431" s="176" customFormat="1" ht="18" customHeight="1" spans="1:11">
      <c r="A431" s="150"/>
      <c r="B431" s="198"/>
      <c r="C431" s="203"/>
      <c r="D431" s="204"/>
      <c r="E431" s="276" t="s">
        <v>295</v>
      </c>
      <c r="F431" s="212">
        <v>10.8812296296296</v>
      </c>
      <c r="G431" s="212">
        <v>10.7133703703704</v>
      </c>
      <c r="H431" s="212">
        <v>10.5455111111111</v>
      </c>
      <c r="I431" s="212">
        <v>32.1401111111111</v>
      </c>
      <c r="J431" s="212">
        <v>536.07</v>
      </c>
      <c r="K431" s="212">
        <v>8.5</v>
      </c>
    </row>
    <row r="432" s="176" customFormat="1" ht="18" customHeight="1" spans="1:11">
      <c r="A432" s="150"/>
      <c r="B432" s="198"/>
      <c r="C432" s="203"/>
      <c r="D432" s="204"/>
      <c r="E432" s="276" t="s">
        <v>296</v>
      </c>
      <c r="F432" s="212">
        <v>12.4380661764706</v>
      </c>
      <c r="G432" s="212">
        <v>12.6536985294118</v>
      </c>
      <c r="H432" s="212">
        <v>11.9871985294118</v>
      </c>
      <c r="I432" s="212">
        <v>37.0789632352941</v>
      </c>
      <c r="J432" s="212">
        <v>618.14</v>
      </c>
      <c r="K432" s="212">
        <v>6.56</v>
      </c>
    </row>
    <row r="433" s="176" customFormat="1" ht="18" customHeight="1" spans="1:11">
      <c r="A433" s="150"/>
      <c r="B433" s="198"/>
      <c r="C433" s="203"/>
      <c r="D433" s="204"/>
      <c r="E433" s="276" t="s">
        <v>297</v>
      </c>
      <c r="F433" s="207">
        <v>12.7745833333333</v>
      </c>
      <c r="G433" s="207">
        <v>12.4211363636364</v>
      </c>
      <c r="H433" s="207">
        <v>12.6735984848485</v>
      </c>
      <c r="I433" s="207">
        <v>37.8693181818182</v>
      </c>
      <c r="J433" s="212">
        <v>631.34</v>
      </c>
      <c r="K433" s="207">
        <v>3.02</v>
      </c>
    </row>
    <row r="434" s="176" customFormat="1" ht="18" customHeight="1" spans="1:11">
      <c r="A434" s="150"/>
      <c r="B434" s="198"/>
      <c r="C434" s="203"/>
      <c r="D434" s="204"/>
      <c r="E434" s="276" t="s">
        <v>298</v>
      </c>
      <c r="F434" s="212">
        <v>11.9377555555556</v>
      </c>
      <c r="G434" s="212">
        <v>12.5993185185185</v>
      </c>
      <c r="H434" s="212">
        <v>11.5724148148148</v>
      </c>
      <c r="I434" s="212">
        <v>36.1094888888889</v>
      </c>
      <c r="J434" s="212">
        <v>594.424598573388</v>
      </c>
      <c r="K434" s="212">
        <v>3.04311073541844</v>
      </c>
    </row>
    <row r="435" s="176" customFormat="1" ht="18" customHeight="1" spans="1:11">
      <c r="A435" s="150"/>
      <c r="B435" s="198"/>
      <c r="C435" s="203"/>
      <c r="D435" s="204"/>
      <c r="E435" s="276" t="s">
        <v>299</v>
      </c>
      <c r="F435" s="212">
        <v>11.6822638888889</v>
      </c>
      <c r="G435" s="212">
        <v>11.8951736111111</v>
      </c>
      <c r="H435" s="212">
        <v>11.6544930555556</v>
      </c>
      <c r="I435" s="212">
        <v>35.2319305555556</v>
      </c>
      <c r="J435" s="212">
        <v>587.345679012346</v>
      </c>
      <c r="K435" s="212">
        <v>-0.213102444385711</v>
      </c>
    </row>
    <row r="436" s="176" customFormat="1" ht="18" customHeight="1" spans="1:11">
      <c r="A436" s="150"/>
      <c r="B436" s="198"/>
      <c r="C436" s="203"/>
      <c r="D436" s="204"/>
      <c r="E436" s="277" t="s">
        <v>300</v>
      </c>
      <c r="F436" s="215"/>
      <c r="G436" s="215"/>
      <c r="H436" s="215"/>
      <c r="I436" s="215"/>
      <c r="J436" s="215">
        <v>592.082452018822</v>
      </c>
      <c r="K436" s="215">
        <v>1.92151277608311</v>
      </c>
    </row>
    <row r="437" s="176" customFormat="1" ht="18" customHeight="1" spans="1:11">
      <c r="A437" s="150"/>
      <c r="B437" s="198"/>
      <c r="C437" s="203" t="s">
        <v>307</v>
      </c>
      <c r="D437" s="278" t="s">
        <v>301</v>
      </c>
      <c r="E437" s="276" t="s">
        <v>288</v>
      </c>
      <c r="F437" s="212">
        <v>13.69</v>
      </c>
      <c r="G437" s="212">
        <v>13.49</v>
      </c>
      <c r="H437" s="212">
        <v>13.52</v>
      </c>
      <c r="I437" s="212">
        <v>40.7</v>
      </c>
      <c r="J437" s="212">
        <v>678.33</v>
      </c>
      <c r="K437" s="207">
        <v>8.1</v>
      </c>
    </row>
    <row r="438" s="176" customFormat="1" ht="18" customHeight="1" spans="1:11">
      <c r="A438" s="150"/>
      <c r="B438" s="198"/>
      <c r="C438" s="203"/>
      <c r="D438" s="278"/>
      <c r="E438" s="276" t="s">
        <v>289</v>
      </c>
      <c r="F438" s="207">
        <v>10.033025210084</v>
      </c>
      <c r="G438" s="207">
        <v>10.2011764705882</v>
      </c>
      <c r="H438" s="207">
        <v>10.5935294117647</v>
      </c>
      <c r="I438" s="207">
        <v>30.827731092437</v>
      </c>
      <c r="J438" s="207">
        <v>513.564425770308</v>
      </c>
      <c r="K438" s="207">
        <v>2.61232507548763</v>
      </c>
    </row>
    <row r="439" s="176" customFormat="1" ht="18" customHeight="1" spans="1:11">
      <c r="A439" s="150"/>
      <c r="B439" s="198"/>
      <c r="C439" s="203"/>
      <c r="D439" s="278"/>
      <c r="E439" s="276" t="s">
        <v>290</v>
      </c>
      <c r="F439" s="209">
        <v>12.25</v>
      </c>
      <c r="G439" s="209">
        <v>11.81</v>
      </c>
      <c r="H439" s="209">
        <v>11.71</v>
      </c>
      <c r="I439" s="209">
        <v>35.77</v>
      </c>
      <c r="J439" s="209">
        <v>596.1696475</v>
      </c>
      <c r="K439" s="209">
        <v>5.61021213463242</v>
      </c>
    </row>
    <row r="440" s="176" customFormat="1" ht="18" customHeight="1" spans="1:11">
      <c r="A440" s="150"/>
      <c r="B440" s="198"/>
      <c r="C440" s="203"/>
      <c r="D440" s="278"/>
      <c r="E440" s="276" t="s">
        <v>291</v>
      </c>
      <c r="F440" s="212">
        <v>12.23</v>
      </c>
      <c r="G440" s="212">
        <v>13.12</v>
      </c>
      <c r="H440" s="212">
        <v>12.14</v>
      </c>
      <c r="I440" s="212">
        <v>37.49</v>
      </c>
      <c r="J440" s="212">
        <v>624.833333333333</v>
      </c>
      <c r="K440" s="212">
        <v>7.14428611439776</v>
      </c>
    </row>
    <row r="441" s="176" customFormat="1" ht="18" customHeight="1" spans="1:11">
      <c r="A441" s="150"/>
      <c r="B441" s="198"/>
      <c r="C441" s="203"/>
      <c r="D441" s="278"/>
      <c r="E441" s="276" t="s">
        <v>292</v>
      </c>
      <c r="F441" s="212">
        <v>13.9217443609023</v>
      </c>
      <c r="G441" s="212">
        <v>12.2667819548872</v>
      </c>
      <c r="H441" s="212">
        <v>11.8756090225564</v>
      </c>
      <c r="I441" s="212">
        <v>38.0641353383459</v>
      </c>
      <c r="J441" s="212">
        <v>634.116917293233</v>
      </c>
      <c r="K441" s="212">
        <v>5.18292682926831</v>
      </c>
    </row>
    <row r="442" s="176" customFormat="1" ht="18" customHeight="1" spans="1:11">
      <c r="A442" s="150"/>
      <c r="B442" s="198"/>
      <c r="C442" s="203"/>
      <c r="D442" s="278"/>
      <c r="E442" s="276" t="s">
        <v>294</v>
      </c>
      <c r="F442" s="207">
        <v>11.24</v>
      </c>
      <c r="G442" s="207">
        <v>11.765</v>
      </c>
      <c r="H442" s="207">
        <v>11.45</v>
      </c>
      <c r="I442" s="207">
        <v>34.455</v>
      </c>
      <c r="J442" s="207">
        <v>574.25</v>
      </c>
      <c r="K442" s="207">
        <v>3.35983200839958</v>
      </c>
    </row>
    <row r="443" s="176" customFormat="1" ht="18" customHeight="1" spans="1:11">
      <c r="A443" s="150"/>
      <c r="B443" s="198"/>
      <c r="C443" s="203"/>
      <c r="D443" s="278"/>
      <c r="E443" s="276" t="s">
        <v>295</v>
      </c>
      <c r="F443" s="207">
        <v>10.158162962963</v>
      </c>
      <c r="G443" s="207">
        <v>10.2965037037037</v>
      </c>
      <c r="H443" s="212">
        <v>10.4348444444444</v>
      </c>
      <c r="I443" s="212">
        <v>30.8895111111111</v>
      </c>
      <c r="J443" s="212">
        <v>514.59362962963</v>
      </c>
      <c r="K443" s="212">
        <v>4.2</v>
      </c>
    </row>
    <row r="444" s="176" customFormat="1" ht="18" customHeight="1" spans="1:11">
      <c r="A444" s="150"/>
      <c r="B444" s="198"/>
      <c r="C444" s="203"/>
      <c r="D444" s="278"/>
      <c r="E444" s="276" t="s">
        <v>296</v>
      </c>
      <c r="F444" s="212">
        <v>10.7692708333333</v>
      </c>
      <c r="G444" s="212">
        <v>13.0720089285714</v>
      </c>
      <c r="H444" s="212">
        <v>12.5459523809524</v>
      </c>
      <c r="I444" s="212">
        <v>36.3872321428571</v>
      </c>
      <c r="J444" s="212">
        <v>606.181101190476</v>
      </c>
      <c r="K444" s="212">
        <v>4.74342275790564</v>
      </c>
    </row>
    <row r="445" s="176" customFormat="1" ht="18" customHeight="1" spans="1:11">
      <c r="A445" s="150"/>
      <c r="B445" s="198"/>
      <c r="C445" s="203"/>
      <c r="D445" s="278"/>
      <c r="E445" s="276" t="s">
        <v>297</v>
      </c>
      <c r="F445" s="212">
        <v>13.7442424242424</v>
      </c>
      <c r="G445" s="212">
        <v>13.6229696969697</v>
      </c>
      <c r="H445" s="212">
        <v>13.4410606060606</v>
      </c>
      <c r="I445" s="212">
        <v>40.8082727272727</v>
      </c>
      <c r="J445" s="212">
        <v>679.83196969697</v>
      </c>
      <c r="K445" s="212">
        <v>5.07</v>
      </c>
    </row>
    <row r="446" s="176" customFormat="1" ht="18" customHeight="1" spans="1:11">
      <c r="A446" s="150"/>
      <c r="B446" s="198"/>
      <c r="C446" s="203"/>
      <c r="D446" s="278"/>
      <c r="E446" s="276" t="s">
        <v>298</v>
      </c>
      <c r="F446" s="207">
        <v>10.8696296296296</v>
      </c>
      <c r="G446" s="207">
        <v>11.3142962962963</v>
      </c>
      <c r="H446" s="207">
        <v>11.1265481481481</v>
      </c>
      <c r="I446" s="207">
        <v>33.3104740740741</v>
      </c>
      <c r="J446" s="212">
        <v>554.924864197531</v>
      </c>
      <c r="K446" s="207">
        <v>5.90637763116558</v>
      </c>
    </row>
    <row r="447" s="176" customFormat="1" ht="18" customHeight="1" spans="1:11">
      <c r="A447" s="150"/>
      <c r="B447" s="198"/>
      <c r="C447" s="203"/>
      <c r="D447" s="278"/>
      <c r="E447" s="276" t="s">
        <v>302</v>
      </c>
      <c r="F447" s="212">
        <v>12.1641037037037</v>
      </c>
      <c r="G447" s="212">
        <v>13.7154962962963</v>
      </c>
      <c r="H447" s="212">
        <v>12.8064</v>
      </c>
      <c r="I447" s="212">
        <v>38.686</v>
      </c>
      <c r="J447" s="212">
        <v>644.476666666667</v>
      </c>
      <c r="K447" s="282">
        <v>4.79122055674521</v>
      </c>
    </row>
    <row r="448" s="176" customFormat="1" ht="18" customHeight="1" spans="1:11">
      <c r="A448" s="150"/>
      <c r="B448" s="198"/>
      <c r="C448" s="203"/>
      <c r="D448" s="278"/>
      <c r="E448" s="277" t="s">
        <v>300</v>
      </c>
      <c r="F448" s="215"/>
      <c r="G448" s="215"/>
      <c r="H448" s="215"/>
      <c r="I448" s="215"/>
      <c r="J448" s="215">
        <v>601.832759232387</v>
      </c>
      <c r="K448" s="283">
        <v>5.22103593412017</v>
      </c>
    </row>
    <row r="449" s="176" customFormat="1" ht="18" customHeight="1" spans="1:11">
      <c r="A449" s="150"/>
      <c r="B449" s="198"/>
      <c r="C449" s="17" t="s">
        <v>121</v>
      </c>
      <c r="D449" s="223" t="s">
        <v>243</v>
      </c>
      <c r="E449" s="257" t="s">
        <v>289</v>
      </c>
      <c r="F449" s="279">
        <v>129.310344827586</v>
      </c>
      <c r="G449" s="279">
        <v>126.32625994695</v>
      </c>
      <c r="H449" s="238"/>
      <c r="I449" s="279">
        <v>255.636604774536</v>
      </c>
      <c r="J449" s="279">
        <v>568.365384615385</v>
      </c>
      <c r="K449" s="279">
        <v>3.88035569927243</v>
      </c>
    </row>
    <row r="450" s="176" customFormat="1" ht="18" customHeight="1" spans="1:11">
      <c r="A450" s="150"/>
      <c r="B450" s="198"/>
      <c r="C450" s="17"/>
      <c r="D450" s="223"/>
      <c r="E450" s="257" t="s">
        <v>297</v>
      </c>
      <c r="F450" s="279">
        <v>155.42</v>
      </c>
      <c r="G450" s="279">
        <v>159.85</v>
      </c>
      <c r="H450" s="284"/>
      <c r="I450" s="279">
        <v>315.27</v>
      </c>
      <c r="J450" s="279">
        <v>700.64</v>
      </c>
      <c r="K450" s="279">
        <v>7.34</v>
      </c>
    </row>
    <row r="451" s="176" customFormat="1" ht="18" customHeight="1" spans="1:11">
      <c r="A451" s="150"/>
      <c r="B451" s="198"/>
      <c r="C451" s="17"/>
      <c r="D451" s="223"/>
      <c r="E451" s="257" t="s">
        <v>292</v>
      </c>
      <c r="F451" s="279">
        <v>150.05</v>
      </c>
      <c r="G451" s="279">
        <v>146.15</v>
      </c>
      <c r="H451" s="238"/>
      <c r="I451" s="279">
        <v>296.2</v>
      </c>
      <c r="J451" s="279">
        <v>658.255133333333</v>
      </c>
      <c r="K451" s="279">
        <v>6.50079102545664</v>
      </c>
    </row>
    <row r="452" s="176" customFormat="1" ht="18" customHeight="1" spans="1:11">
      <c r="A452" s="150"/>
      <c r="B452" s="198"/>
      <c r="C452" s="17"/>
      <c r="D452" s="223"/>
      <c r="E452" s="257" t="s">
        <v>303</v>
      </c>
      <c r="F452" s="279">
        <v>130.99</v>
      </c>
      <c r="G452" s="279">
        <v>118.71</v>
      </c>
      <c r="H452" s="238"/>
      <c r="I452" s="279">
        <v>249.7</v>
      </c>
      <c r="J452" s="279">
        <v>554.891663333333</v>
      </c>
      <c r="K452" s="279">
        <v>4.15415258903321</v>
      </c>
    </row>
    <row r="453" s="176" customFormat="1" ht="18" customHeight="1" spans="1:11">
      <c r="A453" s="150"/>
      <c r="B453" s="198"/>
      <c r="C453" s="17"/>
      <c r="D453" s="223"/>
      <c r="E453" s="257" t="s">
        <v>298</v>
      </c>
      <c r="F453" s="285">
        <v>123.9</v>
      </c>
      <c r="G453" s="285">
        <v>123.5</v>
      </c>
      <c r="H453" s="238"/>
      <c r="I453" s="285">
        <v>247.4</v>
      </c>
      <c r="J453" s="285">
        <v>549.805266666667</v>
      </c>
      <c r="K453" s="285">
        <v>6.18025751072962</v>
      </c>
    </row>
    <row r="454" s="176" customFormat="1" ht="18" customHeight="1" spans="1:11">
      <c r="A454" s="150"/>
      <c r="B454" s="198"/>
      <c r="C454" s="17"/>
      <c r="D454" s="223"/>
      <c r="E454" s="257" t="s">
        <v>304</v>
      </c>
      <c r="F454" s="206">
        <v>121.5</v>
      </c>
      <c r="G454" s="206">
        <v>119.7</v>
      </c>
      <c r="H454" s="238"/>
      <c r="I454" s="206">
        <v>241.2</v>
      </c>
      <c r="J454" s="206">
        <v>515.410384615385</v>
      </c>
      <c r="K454" s="206">
        <v>5.11101801424382</v>
      </c>
    </row>
    <row r="455" s="176" customFormat="1" ht="18" customHeight="1" spans="1:11">
      <c r="A455" s="150"/>
      <c r="B455" s="198"/>
      <c r="C455" s="17"/>
      <c r="D455" s="223"/>
      <c r="E455" s="257" t="s">
        <v>296</v>
      </c>
      <c r="F455" s="279">
        <v>139.57</v>
      </c>
      <c r="G455" s="279">
        <v>142.5</v>
      </c>
      <c r="H455" s="272"/>
      <c r="I455" s="279">
        <v>282.07</v>
      </c>
      <c r="J455" s="279">
        <v>626.8215954</v>
      </c>
      <c r="K455" s="279">
        <v>6.63132747005987</v>
      </c>
    </row>
    <row r="456" s="176" customFormat="1" ht="18" customHeight="1" spans="1:11">
      <c r="A456" s="150"/>
      <c r="B456" s="198"/>
      <c r="C456" s="17"/>
      <c r="D456" s="223"/>
      <c r="E456" s="257" t="s">
        <v>295</v>
      </c>
      <c r="F456" s="279">
        <v>151.88</v>
      </c>
      <c r="G456" s="279">
        <v>152.96</v>
      </c>
      <c r="H456" s="286"/>
      <c r="I456" s="279">
        <v>304.84</v>
      </c>
      <c r="J456" s="279">
        <v>677.46</v>
      </c>
      <c r="K456" s="279">
        <v>7.67</v>
      </c>
    </row>
    <row r="457" s="176" customFormat="1" ht="18" customHeight="1" spans="1:11">
      <c r="A457" s="150"/>
      <c r="B457" s="198"/>
      <c r="C457" s="17"/>
      <c r="D457" s="223"/>
      <c r="E457" s="257" t="s">
        <v>293</v>
      </c>
      <c r="F457" s="279">
        <v>114.525691699605</v>
      </c>
      <c r="G457" s="279">
        <v>125</v>
      </c>
      <c r="H457" s="238"/>
      <c r="I457" s="279">
        <v>239.525691699605</v>
      </c>
      <c r="J457" s="279">
        <v>532.305928853755</v>
      </c>
      <c r="K457" s="279">
        <v>5.29973935708081</v>
      </c>
    </row>
    <row r="458" s="176" customFormat="1" ht="18" customHeight="1" spans="1:11">
      <c r="A458" s="150"/>
      <c r="B458" s="198"/>
      <c r="C458" s="17"/>
      <c r="D458" s="223"/>
      <c r="E458" s="257" t="s">
        <v>305</v>
      </c>
      <c r="F458" s="208">
        <v>108.82</v>
      </c>
      <c r="G458" s="208">
        <v>103.83</v>
      </c>
      <c r="H458" s="238"/>
      <c r="I458" s="208">
        <v>212.65</v>
      </c>
      <c r="J458" s="208">
        <v>472.79</v>
      </c>
      <c r="K458" s="206">
        <v>5.94</v>
      </c>
    </row>
    <row r="459" s="176" customFormat="1" ht="18" customHeight="1" spans="1:11">
      <c r="A459" s="150"/>
      <c r="B459" s="198"/>
      <c r="C459" s="17"/>
      <c r="D459" s="223"/>
      <c r="E459" s="257" t="s">
        <v>306</v>
      </c>
      <c r="F459" s="208">
        <v>114.59</v>
      </c>
      <c r="G459" s="208">
        <v>113.25</v>
      </c>
      <c r="H459" s="238"/>
      <c r="I459" s="208">
        <v>227.84</v>
      </c>
      <c r="J459" s="208">
        <v>506.56</v>
      </c>
      <c r="K459" s="206">
        <v>5.04</v>
      </c>
    </row>
    <row r="460" s="176" customFormat="1" ht="18" customHeight="1" spans="1:11">
      <c r="A460" s="150"/>
      <c r="B460" s="228"/>
      <c r="C460" s="17"/>
      <c r="D460" s="223"/>
      <c r="E460" s="280" t="s">
        <v>300</v>
      </c>
      <c r="F460" s="281"/>
      <c r="G460" s="281"/>
      <c r="H460" s="287"/>
      <c r="I460" s="281"/>
      <c r="J460" s="281">
        <v>578.48230516526</v>
      </c>
      <c r="K460" s="281">
        <v>5.87157854415444</v>
      </c>
    </row>
    <row r="461" s="176" customFormat="1" ht="18" customHeight="1" spans="1:11">
      <c r="A461" s="150" t="s">
        <v>214</v>
      </c>
      <c r="B461" s="195" t="s">
        <v>123</v>
      </c>
      <c r="C461" s="203" t="s">
        <v>308</v>
      </c>
      <c r="D461" s="204" t="s">
        <v>216</v>
      </c>
      <c r="E461" s="276" t="s">
        <v>288</v>
      </c>
      <c r="F461" s="207">
        <v>13.250059970015</v>
      </c>
      <c r="G461" s="207">
        <v>13.3599775112444</v>
      </c>
      <c r="H461" s="207">
        <v>13.2400674662669</v>
      </c>
      <c r="I461" s="207">
        <v>39.8501049475262</v>
      </c>
      <c r="J461" s="207">
        <v>664.67</v>
      </c>
      <c r="K461" s="207">
        <v>7.09</v>
      </c>
    </row>
    <row r="462" s="176" customFormat="1" ht="18" customHeight="1" spans="1:11">
      <c r="A462" s="150"/>
      <c r="B462" s="198"/>
      <c r="C462" s="203"/>
      <c r="D462" s="204"/>
      <c r="E462" s="276" t="s">
        <v>289</v>
      </c>
      <c r="F462" s="207">
        <v>11.4817226890756</v>
      </c>
      <c r="G462" s="207">
        <v>11.3136974789916</v>
      </c>
      <c r="H462" s="207">
        <v>11.4817226890756</v>
      </c>
      <c r="I462" s="207">
        <v>34.2771428571429</v>
      </c>
      <c r="J462" s="207">
        <v>572.746143931257</v>
      </c>
      <c r="K462" s="207">
        <v>4.85055266476097</v>
      </c>
    </row>
    <row r="463" s="176" customFormat="1" ht="18" customHeight="1" spans="1:11">
      <c r="A463" s="150"/>
      <c r="B463" s="198"/>
      <c r="C463" s="203"/>
      <c r="D463" s="204"/>
      <c r="E463" s="276" t="s">
        <v>290</v>
      </c>
      <c r="F463" s="209">
        <v>13.32</v>
      </c>
      <c r="G463" s="209">
        <v>13.75</v>
      </c>
      <c r="H463" s="209">
        <v>13.22</v>
      </c>
      <c r="I463" s="209">
        <v>40.29</v>
      </c>
      <c r="J463" s="209">
        <v>671.67127531883</v>
      </c>
      <c r="K463" s="209">
        <v>7.26831406011717</v>
      </c>
    </row>
    <row r="464" s="176" customFormat="1" ht="18" customHeight="1" spans="1:11">
      <c r="A464" s="150"/>
      <c r="B464" s="198"/>
      <c r="C464" s="203"/>
      <c r="D464" s="204"/>
      <c r="E464" s="276" t="s">
        <v>291</v>
      </c>
      <c r="F464" s="212">
        <v>12.5505847076462</v>
      </c>
      <c r="G464" s="212">
        <v>13.1001724137931</v>
      </c>
      <c r="H464" s="212">
        <v>12.7304497751124</v>
      </c>
      <c r="I464" s="212">
        <v>38.3812068965517</v>
      </c>
      <c r="J464" s="212">
        <v>640.166666666667</v>
      </c>
      <c r="K464" s="212">
        <v>8.87</v>
      </c>
    </row>
    <row r="465" s="176" customFormat="1" ht="18" customHeight="1" spans="1:11">
      <c r="A465" s="150"/>
      <c r="B465" s="198"/>
      <c r="C465" s="203"/>
      <c r="D465" s="204"/>
      <c r="E465" s="276" t="s">
        <v>292</v>
      </c>
      <c r="F465" s="212">
        <v>13.0694135338346</v>
      </c>
      <c r="G465" s="212">
        <v>12.3477894736842</v>
      </c>
      <c r="H465" s="212">
        <v>12.0771804511278</v>
      </c>
      <c r="I465" s="212">
        <v>37.4943834586466</v>
      </c>
      <c r="J465" s="212">
        <v>625.06</v>
      </c>
      <c r="K465" s="212">
        <v>9.51</v>
      </c>
    </row>
    <row r="466" s="176" customFormat="1" ht="18" customHeight="1" spans="1:11">
      <c r="A466" s="150"/>
      <c r="B466" s="198"/>
      <c r="C466" s="203"/>
      <c r="D466" s="204"/>
      <c r="E466" s="276" t="s">
        <v>293</v>
      </c>
      <c r="F466" s="207">
        <v>12.310053030303</v>
      </c>
      <c r="G466" s="207">
        <v>12.9664545454545</v>
      </c>
      <c r="H466" s="207">
        <v>12.5322196969697</v>
      </c>
      <c r="I466" s="207">
        <v>37.8087272727273</v>
      </c>
      <c r="J466" s="207">
        <v>636.542385674931</v>
      </c>
      <c r="K466" s="207">
        <v>7.92735658691267</v>
      </c>
    </row>
    <row r="467" s="176" customFormat="1" ht="18" customHeight="1" spans="1:11">
      <c r="A467" s="150"/>
      <c r="B467" s="198"/>
      <c r="C467" s="203"/>
      <c r="D467" s="204"/>
      <c r="E467" s="276" t="s">
        <v>294</v>
      </c>
      <c r="F467" s="207">
        <v>11.6412668665667</v>
      </c>
      <c r="G467" s="207">
        <v>12.2008470764618</v>
      </c>
      <c r="H467" s="212">
        <v>11.2515592203898</v>
      </c>
      <c r="I467" s="212">
        <v>35.0936731634183</v>
      </c>
      <c r="J467" s="212">
        <v>585.333333333333</v>
      </c>
      <c r="K467" s="212">
        <v>1.5615962984384</v>
      </c>
    </row>
    <row r="468" s="176" customFormat="1" ht="18" customHeight="1" spans="1:11">
      <c r="A468" s="150"/>
      <c r="B468" s="198"/>
      <c r="C468" s="203"/>
      <c r="D468" s="204"/>
      <c r="E468" s="276" t="s">
        <v>295</v>
      </c>
      <c r="F468" s="212">
        <v>11.2761925925926</v>
      </c>
      <c r="G468" s="212">
        <v>10.8614814814815</v>
      </c>
      <c r="H468" s="212">
        <v>10.4467703703704</v>
      </c>
      <c r="I468" s="212">
        <v>32.5844444444444</v>
      </c>
      <c r="J468" s="212">
        <v>543.48</v>
      </c>
      <c r="K468" s="212">
        <v>10.08</v>
      </c>
    </row>
    <row r="469" s="176" customFormat="1" ht="18" customHeight="1" spans="1:11">
      <c r="A469" s="150"/>
      <c r="B469" s="198"/>
      <c r="C469" s="203"/>
      <c r="D469" s="204"/>
      <c r="E469" s="276" t="s">
        <v>296</v>
      </c>
      <c r="F469" s="212">
        <v>12.5948897058824</v>
      </c>
      <c r="G469" s="212">
        <v>11.830375</v>
      </c>
      <c r="H469" s="212">
        <v>12.4282647058824</v>
      </c>
      <c r="I469" s="212">
        <v>36.8535294117647</v>
      </c>
      <c r="J469" s="212">
        <v>614.22</v>
      </c>
      <c r="K469" s="212">
        <v>5.88</v>
      </c>
    </row>
    <row r="470" s="176" customFormat="1" ht="18" customHeight="1" spans="1:11">
      <c r="A470" s="150"/>
      <c r="B470" s="198"/>
      <c r="C470" s="203"/>
      <c r="D470" s="204"/>
      <c r="E470" s="276" t="s">
        <v>297</v>
      </c>
      <c r="F470" s="207">
        <v>13.5319696969697</v>
      </c>
      <c r="G470" s="207">
        <v>13.1785227272727</v>
      </c>
      <c r="H470" s="207">
        <v>13.33</v>
      </c>
      <c r="I470" s="207">
        <v>40.0404924242424</v>
      </c>
      <c r="J470" s="212">
        <v>667.54</v>
      </c>
      <c r="K470" s="207">
        <v>8.93</v>
      </c>
    </row>
    <row r="471" s="176" customFormat="1" ht="18" customHeight="1" spans="1:11">
      <c r="A471" s="150"/>
      <c r="B471" s="198"/>
      <c r="C471" s="203"/>
      <c r="D471" s="204"/>
      <c r="E471" s="276" t="s">
        <v>298</v>
      </c>
      <c r="F471" s="212">
        <v>12.4709555555556</v>
      </c>
      <c r="G471" s="212">
        <v>12.1648592592593</v>
      </c>
      <c r="H471" s="212">
        <v>12.3327185185185</v>
      </c>
      <c r="I471" s="212">
        <v>36.9685333333333</v>
      </c>
      <c r="J471" s="212">
        <v>608.565954897119</v>
      </c>
      <c r="K471" s="282">
        <v>5.49450549450548</v>
      </c>
    </row>
    <row r="472" s="176" customFormat="1" ht="18" customHeight="1" spans="1:11">
      <c r="A472" s="150"/>
      <c r="B472" s="198"/>
      <c r="C472" s="203"/>
      <c r="D472" s="204"/>
      <c r="E472" s="276" t="s">
        <v>299</v>
      </c>
      <c r="F472" s="212">
        <v>12.4228194444444</v>
      </c>
      <c r="G472" s="212">
        <v>12.7468125</v>
      </c>
      <c r="H472" s="212">
        <v>12.5153888888889</v>
      </c>
      <c r="I472" s="212">
        <v>37.6850208333333</v>
      </c>
      <c r="J472" s="212">
        <v>628.240740740741</v>
      </c>
      <c r="K472" s="282">
        <v>6.73475038068987</v>
      </c>
    </row>
    <row r="473" s="176" customFormat="1" ht="18" customHeight="1" spans="1:11">
      <c r="A473" s="150"/>
      <c r="B473" s="198"/>
      <c r="C473" s="203"/>
      <c r="D473" s="204"/>
      <c r="E473" s="277" t="s">
        <v>300</v>
      </c>
      <c r="F473" s="215"/>
      <c r="G473" s="215"/>
      <c r="H473" s="215"/>
      <c r="I473" s="215"/>
      <c r="J473" s="215">
        <v>621.474292748303</v>
      </c>
      <c r="K473" s="215">
        <v>6.98104605596348</v>
      </c>
    </row>
    <row r="474" s="176" customFormat="1" ht="18" customHeight="1" spans="1:11">
      <c r="A474" s="150"/>
      <c r="B474" s="198"/>
      <c r="C474" s="203" t="s">
        <v>308</v>
      </c>
      <c r="D474" s="278" t="s">
        <v>301</v>
      </c>
      <c r="E474" s="276" t="s">
        <v>309</v>
      </c>
      <c r="F474" s="207">
        <v>13.63</v>
      </c>
      <c r="G474" s="207">
        <v>13.41</v>
      </c>
      <c r="H474" s="207">
        <v>13.56</v>
      </c>
      <c r="I474" s="207">
        <v>40.6</v>
      </c>
      <c r="J474" s="207">
        <v>676.66</v>
      </c>
      <c r="K474" s="207">
        <v>7.83</v>
      </c>
    </row>
    <row r="475" s="176" customFormat="1" ht="18" customHeight="1" spans="1:11">
      <c r="A475" s="150"/>
      <c r="B475" s="198"/>
      <c r="C475" s="203"/>
      <c r="D475" s="278"/>
      <c r="E475" s="276" t="s">
        <v>310</v>
      </c>
      <c r="F475" s="207">
        <v>11.1540336134454</v>
      </c>
      <c r="G475" s="207">
        <v>9.19226890756302</v>
      </c>
      <c r="H475" s="207">
        <v>11.2100840336134</v>
      </c>
      <c r="I475" s="207">
        <v>31.5563865546218</v>
      </c>
      <c r="J475" s="207">
        <v>525.703221288515</v>
      </c>
      <c r="K475" s="207">
        <v>5.03770730454461</v>
      </c>
    </row>
    <row r="476" s="176" customFormat="1" ht="18" customHeight="1" spans="1:11">
      <c r="A476" s="150"/>
      <c r="B476" s="198"/>
      <c r="C476" s="203"/>
      <c r="D476" s="278"/>
      <c r="E476" s="276" t="s">
        <v>311</v>
      </c>
      <c r="F476" s="209">
        <v>12.68</v>
      </c>
      <c r="G476" s="209">
        <v>12.14</v>
      </c>
      <c r="H476" s="209">
        <v>12.23</v>
      </c>
      <c r="I476" s="209">
        <v>37.05</v>
      </c>
      <c r="J476" s="209">
        <v>617.5030875</v>
      </c>
      <c r="K476" s="209">
        <v>9.38938662533215</v>
      </c>
    </row>
    <row r="477" s="176" customFormat="1" ht="18" customHeight="1" spans="1:11">
      <c r="A477" s="150"/>
      <c r="B477" s="198"/>
      <c r="C477" s="203"/>
      <c r="D477" s="278"/>
      <c r="E477" s="276" t="s">
        <v>312</v>
      </c>
      <c r="F477" s="212">
        <v>13.24</v>
      </c>
      <c r="G477" s="212">
        <v>11.64</v>
      </c>
      <c r="H477" s="212">
        <v>12.99</v>
      </c>
      <c r="I477" s="212">
        <v>37.87</v>
      </c>
      <c r="J477" s="212">
        <v>631.166666666667</v>
      </c>
      <c r="K477" s="212">
        <v>8.23030448525589</v>
      </c>
    </row>
    <row r="478" s="176" customFormat="1" ht="18" customHeight="1" spans="1:11">
      <c r="A478" s="150"/>
      <c r="B478" s="198"/>
      <c r="C478" s="203"/>
      <c r="D478" s="278"/>
      <c r="E478" s="276" t="s">
        <v>313</v>
      </c>
      <c r="F478" s="212">
        <v>12.667984962406</v>
      </c>
      <c r="G478" s="212">
        <v>13.0591578947368</v>
      </c>
      <c r="H478" s="212">
        <v>12.9087067669173</v>
      </c>
      <c r="I478" s="212">
        <v>38.6358496240601</v>
      </c>
      <c r="J478" s="212">
        <v>643.641203007519</v>
      </c>
      <c r="K478" s="212">
        <v>6.76274944567627</v>
      </c>
    </row>
    <row r="479" s="176" customFormat="1" ht="18" customHeight="1" spans="1:11">
      <c r="A479" s="150"/>
      <c r="B479" s="198"/>
      <c r="C479" s="203"/>
      <c r="D479" s="278"/>
      <c r="E479" s="276" t="s">
        <v>314</v>
      </c>
      <c r="F479" s="207">
        <v>11.4</v>
      </c>
      <c r="G479" s="207">
        <v>12.06</v>
      </c>
      <c r="H479" s="207">
        <v>12.155</v>
      </c>
      <c r="I479" s="207">
        <v>35.615</v>
      </c>
      <c r="J479" s="207">
        <v>593.583333333333</v>
      </c>
      <c r="K479" s="207">
        <v>6.83965801709916</v>
      </c>
    </row>
    <row r="480" s="176" customFormat="1" ht="18" customHeight="1" spans="1:11">
      <c r="A480" s="150"/>
      <c r="B480" s="198"/>
      <c r="C480" s="203"/>
      <c r="D480" s="278"/>
      <c r="E480" s="276" t="s">
        <v>315</v>
      </c>
      <c r="F480" s="207">
        <v>10.0791111111111</v>
      </c>
      <c r="G480" s="207">
        <v>10.158162962963</v>
      </c>
      <c r="H480" s="212">
        <v>10.2372148148148</v>
      </c>
      <c r="I480" s="212">
        <v>30.4744888888889</v>
      </c>
      <c r="J480" s="212">
        <v>507.679703703704</v>
      </c>
      <c r="K480" s="212">
        <v>2.8</v>
      </c>
    </row>
    <row r="481" s="176" customFormat="1" ht="18" customHeight="1" spans="1:11">
      <c r="A481" s="150"/>
      <c r="B481" s="198"/>
      <c r="C481" s="203"/>
      <c r="D481" s="278"/>
      <c r="E481" s="276" t="s">
        <v>316</v>
      </c>
      <c r="F481" s="212">
        <v>12.5261011904762</v>
      </c>
      <c r="G481" s="212">
        <v>11.2456994047619</v>
      </c>
      <c r="H481" s="212">
        <v>12.0298214285714</v>
      </c>
      <c r="I481" s="212">
        <v>35.8016220238095</v>
      </c>
      <c r="J481" s="212">
        <v>596.425322420635</v>
      </c>
      <c r="K481" s="212">
        <v>3.05769936927597</v>
      </c>
    </row>
    <row r="482" s="176" customFormat="1" ht="18" customHeight="1" spans="1:11">
      <c r="A482" s="150"/>
      <c r="B482" s="198"/>
      <c r="C482" s="203"/>
      <c r="D482" s="278"/>
      <c r="E482" s="276" t="s">
        <v>317</v>
      </c>
      <c r="F482" s="207">
        <v>14.1484848484848</v>
      </c>
      <c r="G482" s="207">
        <v>13.9463636363636</v>
      </c>
      <c r="H482" s="207">
        <v>13.9059393939394</v>
      </c>
      <c r="I482" s="207">
        <v>42.0007878787879</v>
      </c>
      <c r="J482" s="207">
        <v>699.698282828283</v>
      </c>
      <c r="K482" s="207">
        <v>8.14</v>
      </c>
    </row>
    <row r="483" s="176" customFormat="1" ht="18" customHeight="1" spans="1:11">
      <c r="A483" s="150"/>
      <c r="B483" s="198"/>
      <c r="C483" s="203"/>
      <c r="D483" s="278"/>
      <c r="E483" s="276" t="s">
        <v>318</v>
      </c>
      <c r="F483" s="207">
        <v>10.9882074074074</v>
      </c>
      <c r="G483" s="207">
        <v>11.7490814814815</v>
      </c>
      <c r="H483" s="207">
        <v>11.492162962963</v>
      </c>
      <c r="I483" s="207">
        <v>34.2294518518519</v>
      </c>
      <c r="J483" s="212">
        <v>570.234271604938</v>
      </c>
      <c r="K483" s="207">
        <v>8.82814954445492</v>
      </c>
    </row>
    <row r="484" s="176" customFormat="1" ht="18" customHeight="1" spans="1:11">
      <c r="A484" s="150"/>
      <c r="B484" s="198"/>
      <c r="C484" s="203"/>
      <c r="D484" s="278"/>
      <c r="E484" s="276" t="s">
        <v>319</v>
      </c>
      <c r="F484" s="212">
        <v>12.8459259259259</v>
      </c>
      <c r="G484" s="212">
        <v>13.0633185185185</v>
      </c>
      <c r="H484" s="212">
        <v>12.9546222222222</v>
      </c>
      <c r="I484" s="212">
        <v>38.8638666666667</v>
      </c>
      <c r="J484" s="212">
        <v>647.439777777778</v>
      </c>
      <c r="K484" s="212">
        <v>5.27301927194861</v>
      </c>
    </row>
    <row r="485" s="176" customFormat="1" ht="18" customHeight="1" spans="1:11">
      <c r="A485" s="150"/>
      <c r="B485" s="198"/>
      <c r="C485" s="203"/>
      <c r="D485" s="278"/>
      <c r="E485" s="277" t="s">
        <v>250</v>
      </c>
      <c r="F485" s="215"/>
      <c r="G485" s="215"/>
      <c r="H485" s="215"/>
      <c r="I485" s="215"/>
      <c r="J485" s="215">
        <v>609.873227570096</v>
      </c>
      <c r="K485" s="215">
        <v>6.62678594508375</v>
      </c>
    </row>
    <row r="486" s="176" customFormat="1" ht="18" customHeight="1" spans="1:11">
      <c r="A486" s="150"/>
      <c r="B486" s="198"/>
      <c r="C486" s="17" t="s">
        <v>124</v>
      </c>
      <c r="D486" s="223" t="s">
        <v>243</v>
      </c>
      <c r="E486" s="257" t="s">
        <v>310</v>
      </c>
      <c r="F486" s="279">
        <v>128.912466843501</v>
      </c>
      <c r="G486" s="279">
        <v>125.53050397878</v>
      </c>
      <c r="H486" s="238"/>
      <c r="I486" s="279">
        <v>254.442970822281</v>
      </c>
      <c r="J486" s="279">
        <v>565.711538461538</v>
      </c>
      <c r="K486" s="279">
        <v>3.39531123686338</v>
      </c>
    </row>
    <row r="487" s="176" customFormat="1" ht="18" customHeight="1" spans="1:11">
      <c r="A487" s="150"/>
      <c r="B487" s="198"/>
      <c r="C487" s="17"/>
      <c r="D487" s="223"/>
      <c r="E487" s="257" t="s">
        <v>317</v>
      </c>
      <c r="F487" s="279">
        <v>158.3</v>
      </c>
      <c r="G487" s="279">
        <v>161.42</v>
      </c>
      <c r="H487" s="284"/>
      <c r="I487" s="279">
        <v>319.72</v>
      </c>
      <c r="J487" s="279">
        <v>710.52</v>
      </c>
      <c r="K487" s="279">
        <v>8.85</v>
      </c>
    </row>
    <row r="488" s="176" customFormat="1" ht="18" customHeight="1" spans="1:11">
      <c r="A488" s="150"/>
      <c r="B488" s="198"/>
      <c r="C488" s="17"/>
      <c r="D488" s="223"/>
      <c r="E488" s="257" t="s">
        <v>313</v>
      </c>
      <c r="F488" s="279">
        <v>145.58</v>
      </c>
      <c r="G488" s="279">
        <v>141.57</v>
      </c>
      <c r="H488" s="238"/>
      <c r="I488" s="279">
        <v>287.15</v>
      </c>
      <c r="J488" s="279">
        <v>638.143016666667</v>
      </c>
      <c r="K488" s="279">
        <v>3.24679994247086</v>
      </c>
    </row>
    <row r="489" s="176" customFormat="1" ht="18" customHeight="1" spans="1:11">
      <c r="A489" s="150"/>
      <c r="B489" s="198"/>
      <c r="C489" s="17"/>
      <c r="D489" s="223"/>
      <c r="E489" s="257" t="s">
        <v>320</v>
      </c>
      <c r="F489" s="279">
        <v>132.08</v>
      </c>
      <c r="G489" s="279">
        <v>121.34</v>
      </c>
      <c r="H489" s="238"/>
      <c r="I489" s="279">
        <v>253.42</v>
      </c>
      <c r="J489" s="279">
        <v>563.158371333333</v>
      </c>
      <c r="K489" s="279">
        <v>5.70582839051981</v>
      </c>
    </row>
    <row r="490" s="176" customFormat="1" ht="18" customHeight="1" spans="1:11">
      <c r="A490" s="150"/>
      <c r="B490" s="198"/>
      <c r="C490" s="17"/>
      <c r="D490" s="223"/>
      <c r="E490" s="257" t="s">
        <v>318</v>
      </c>
      <c r="F490" s="218">
        <v>129.8</v>
      </c>
      <c r="G490" s="218">
        <v>126.4</v>
      </c>
      <c r="H490" s="238"/>
      <c r="I490" s="218">
        <v>256.2</v>
      </c>
      <c r="J490" s="218">
        <v>569.3618</v>
      </c>
      <c r="K490" s="218">
        <v>9.9570815450644</v>
      </c>
    </row>
    <row r="491" s="176" customFormat="1" ht="18" customHeight="1" spans="1:11">
      <c r="A491" s="150"/>
      <c r="B491" s="198"/>
      <c r="C491" s="17"/>
      <c r="D491" s="223"/>
      <c r="E491" s="257" t="s">
        <v>321</v>
      </c>
      <c r="F491" s="206">
        <v>119.5</v>
      </c>
      <c r="G491" s="206">
        <v>123.5</v>
      </c>
      <c r="H491" s="238"/>
      <c r="I491" s="206">
        <v>243</v>
      </c>
      <c r="J491" s="206">
        <v>519.256730769231</v>
      </c>
      <c r="K491" s="206">
        <v>5.86510263929619</v>
      </c>
    </row>
    <row r="492" s="176" customFormat="1" ht="18" customHeight="1" spans="1:11">
      <c r="A492" s="150"/>
      <c r="B492" s="198"/>
      <c r="C492" s="17"/>
      <c r="D492" s="223"/>
      <c r="E492" s="257" t="s">
        <v>316</v>
      </c>
      <c r="F492" s="279">
        <v>140.66</v>
      </c>
      <c r="G492" s="279">
        <v>138.39</v>
      </c>
      <c r="H492" s="272"/>
      <c r="I492" s="279">
        <v>279.05</v>
      </c>
      <c r="J492" s="279">
        <v>620.110491</v>
      </c>
      <c r="K492" s="279">
        <v>5.4896725299401</v>
      </c>
    </row>
    <row r="493" s="176" customFormat="1" ht="18" customHeight="1" spans="1:11">
      <c r="A493" s="150"/>
      <c r="B493" s="198"/>
      <c r="C493" s="17"/>
      <c r="D493" s="223"/>
      <c r="E493" s="257" t="s">
        <v>315</v>
      </c>
      <c r="F493" s="279">
        <v>149.88</v>
      </c>
      <c r="G493" s="279">
        <v>151.76</v>
      </c>
      <c r="H493" s="286"/>
      <c r="I493" s="279">
        <v>301.64</v>
      </c>
      <c r="J493" s="279">
        <v>670.34</v>
      </c>
      <c r="K493" s="279">
        <v>6.54</v>
      </c>
    </row>
    <row r="494" s="176" customFormat="1" ht="18" customHeight="1" spans="1:11">
      <c r="A494" s="150"/>
      <c r="B494" s="198"/>
      <c r="C494" s="17"/>
      <c r="D494" s="223"/>
      <c r="E494" s="257" t="s">
        <v>263</v>
      </c>
      <c r="F494" s="279">
        <v>112.252964426877</v>
      </c>
      <c r="G494" s="279">
        <v>124.01185770751</v>
      </c>
      <c r="H494" s="238"/>
      <c r="I494" s="279">
        <v>236.264822134387</v>
      </c>
      <c r="J494" s="279">
        <v>525.05918972332</v>
      </c>
      <c r="K494" s="279">
        <v>3.86620330147698</v>
      </c>
    </row>
    <row r="495" s="176" customFormat="1" ht="18" customHeight="1" spans="1:11">
      <c r="A495" s="150"/>
      <c r="B495" s="198"/>
      <c r="C495" s="17"/>
      <c r="D495" s="223"/>
      <c r="E495" s="257" t="s">
        <v>322</v>
      </c>
      <c r="F495" s="208">
        <v>104.93</v>
      </c>
      <c r="G495" s="208">
        <v>106.68</v>
      </c>
      <c r="H495" s="238"/>
      <c r="I495" s="208">
        <v>211.61</v>
      </c>
      <c r="J495" s="208">
        <v>470.48</v>
      </c>
      <c r="K495" s="206">
        <v>5.42</v>
      </c>
    </row>
    <row r="496" s="176" customFormat="1" ht="18" customHeight="1" spans="1:11">
      <c r="A496" s="150"/>
      <c r="B496" s="198"/>
      <c r="C496" s="17"/>
      <c r="D496" s="223"/>
      <c r="E496" s="257" t="s">
        <v>323</v>
      </c>
      <c r="F496" s="208">
        <v>112.09</v>
      </c>
      <c r="G496" s="208">
        <v>114.88</v>
      </c>
      <c r="H496" s="238"/>
      <c r="I496" s="208">
        <v>226.97</v>
      </c>
      <c r="J496" s="208">
        <v>504.63</v>
      </c>
      <c r="K496" s="206">
        <v>4.64</v>
      </c>
    </row>
    <row r="497" s="176" customFormat="1" ht="18" customHeight="1" spans="1:11">
      <c r="A497" s="150"/>
      <c r="B497" s="228"/>
      <c r="C497" s="17"/>
      <c r="D497" s="223"/>
      <c r="E497" s="280" t="s">
        <v>250</v>
      </c>
      <c r="F497" s="281"/>
      <c r="G497" s="281"/>
      <c r="H497" s="287"/>
      <c r="I497" s="281"/>
      <c r="J497" s="281">
        <v>577.888285268554</v>
      </c>
      <c r="K497" s="281">
        <v>5.7628633361189</v>
      </c>
    </row>
    <row r="498" s="176" customFormat="1" ht="18" customHeight="1" spans="1:11">
      <c r="A498" s="150" t="s">
        <v>214</v>
      </c>
      <c r="B498" s="195" t="s">
        <v>126</v>
      </c>
      <c r="C498" s="203" t="s">
        <v>324</v>
      </c>
      <c r="D498" s="204" t="s">
        <v>216</v>
      </c>
      <c r="E498" s="276" t="s">
        <v>309</v>
      </c>
      <c r="F498" s="207">
        <v>13.80964017991</v>
      </c>
      <c r="G498" s="207">
        <v>13.64976011994</v>
      </c>
      <c r="H498" s="207">
        <v>13.7097151424288</v>
      </c>
      <c r="I498" s="207">
        <v>41.1691154422789</v>
      </c>
      <c r="J498" s="207">
        <v>686.67</v>
      </c>
      <c r="K498" s="207">
        <v>10.63</v>
      </c>
    </row>
    <row r="499" s="176" customFormat="1" ht="18" customHeight="1" spans="1:11">
      <c r="A499" s="150"/>
      <c r="B499" s="198"/>
      <c r="C499" s="203"/>
      <c r="D499" s="204"/>
      <c r="E499" s="276" t="s">
        <v>310</v>
      </c>
      <c r="F499" s="207">
        <v>11.537731092437</v>
      </c>
      <c r="G499" s="207">
        <v>10.8656302521008</v>
      </c>
      <c r="H499" s="207">
        <v>11.0336554621849</v>
      </c>
      <c r="I499" s="207">
        <v>33.4370168067227</v>
      </c>
      <c r="J499" s="207">
        <v>558.708248246667</v>
      </c>
      <c r="K499" s="207">
        <v>2.28068617787955</v>
      </c>
    </row>
    <row r="500" s="176" customFormat="1" ht="18" customHeight="1" spans="1:11">
      <c r="A500" s="150"/>
      <c r="B500" s="198"/>
      <c r="C500" s="203"/>
      <c r="D500" s="204"/>
      <c r="E500" s="276" t="s">
        <v>311</v>
      </c>
      <c r="F500" s="209">
        <v>12.64</v>
      </c>
      <c r="G500" s="209">
        <v>13.07</v>
      </c>
      <c r="H500" s="209">
        <v>12.54</v>
      </c>
      <c r="I500" s="209">
        <v>38.25</v>
      </c>
      <c r="J500" s="209">
        <v>637.662603150788</v>
      </c>
      <c r="K500" s="209">
        <v>1.83700701909858</v>
      </c>
    </row>
    <row r="501" s="176" customFormat="1" ht="18" customHeight="1" spans="1:11">
      <c r="A501" s="150"/>
      <c r="B501" s="198"/>
      <c r="C501" s="203"/>
      <c r="D501" s="204"/>
      <c r="E501" s="276" t="s">
        <v>312</v>
      </c>
      <c r="F501" s="212">
        <v>12.5305997001499</v>
      </c>
      <c r="G501" s="212">
        <v>11.8710944527736</v>
      </c>
      <c r="H501" s="212">
        <v>13.3699700149925</v>
      </c>
      <c r="I501" s="212">
        <v>37.771664167916</v>
      </c>
      <c r="J501" s="212">
        <v>630</v>
      </c>
      <c r="K501" s="212">
        <v>7.14</v>
      </c>
    </row>
    <row r="502" s="176" customFormat="1" ht="18" customHeight="1" spans="1:11">
      <c r="A502" s="150"/>
      <c r="B502" s="198"/>
      <c r="C502" s="203"/>
      <c r="D502" s="204"/>
      <c r="E502" s="276" t="s">
        <v>313</v>
      </c>
      <c r="F502" s="212">
        <v>12.9491428571429</v>
      </c>
      <c r="G502" s="212">
        <v>12.6083759398496</v>
      </c>
      <c r="H502" s="212">
        <v>11.6462105263158</v>
      </c>
      <c r="I502" s="212">
        <v>37.2037293233083</v>
      </c>
      <c r="J502" s="212">
        <v>620.22</v>
      </c>
      <c r="K502" s="212">
        <v>8.67</v>
      </c>
    </row>
    <row r="503" s="176" customFormat="1" ht="18" customHeight="1" spans="1:11">
      <c r="A503" s="150"/>
      <c r="B503" s="198"/>
      <c r="C503" s="203"/>
      <c r="D503" s="204"/>
      <c r="E503" s="276" t="s">
        <v>263</v>
      </c>
      <c r="F503" s="207">
        <v>12.643303030303</v>
      </c>
      <c r="G503" s="207">
        <v>12.3706439393939</v>
      </c>
      <c r="H503" s="207">
        <v>12.4413333333333</v>
      </c>
      <c r="I503" s="207">
        <v>37.4552803030303</v>
      </c>
      <c r="J503" s="207">
        <v>630.591802475513</v>
      </c>
      <c r="K503" s="207">
        <v>6.91842029403286</v>
      </c>
    </row>
    <row r="504" s="176" customFormat="1" ht="18" customHeight="1" spans="1:11">
      <c r="A504" s="150"/>
      <c r="B504" s="198"/>
      <c r="C504" s="203"/>
      <c r="D504" s="204"/>
      <c r="E504" s="276" t="s">
        <v>314</v>
      </c>
      <c r="F504" s="207">
        <v>12.6005472263868</v>
      </c>
      <c r="G504" s="207">
        <v>12.7704197901049</v>
      </c>
      <c r="H504" s="212">
        <v>12.5505847076462</v>
      </c>
      <c r="I504" s="212">
        <v>37.9215517241379</v>
      </c>
      <c r="J504" s="212">
        <v>632.5</v>
      </c>
      <c r="K504" s="212">
        <v>9.7455176402545</v>
      </c>
    </row>
    <row r="505" s="176" customFormat="1" ht="18" customHeight="1" spans="1:11">
      <c r="A505" s="150"/>
      <c r="B505" s="198"/>
      <c r="C505" s="203"/>
      <c r="D505" s="204"/>
      <c r="E505" s="276" t="s">
        <v>315</v>
      </c>
      <c r="F505" s="212">
        <v>10.269037037037</v>
      </c>
      <c r="G505" s="212">
        <v>10.6146296296296</v>
      </c>
      <c r="H505" s="212">
        <v>10.9602222222222</v>
      </c>
      <c r="I505" s="212">
        <v>31.8438888888889</v>
      </c>
      <c r="J505" s="212">
        <v>531.13</v>
      </c>
      <c r="K505" s="212">
        <v>7.5</v>
      </c>
    </row>
    <row r="506" s="176" customFormat="1" ht="18" customHeight="1" spans="1:11">
      <c r="A506" s="150"/>
      <c r="B506" s="198"/>
      <c r="C506" s="203"/>
      <c r="D506" s="204"/>
      <c r="E506" s="276" t="s">
        <v>316</v>
      </c>
      <c r="F506" s="212">
        <v>12.9869485294118</v>
      </c>
      <c r="G506" s="212">
        <v>12.4478676470588</v>
      </c>
      <c r="H506" s="212">
        <v>12.3890588235294</v>
      </c>
      <c r="I506" s="212">
        <v>37.823875</v>
      </c>
      <c r="J506" s="212">
        <v>630.4</v>
      </c>
      <c r="K506" s="212">
        <v>8.67</v>
      </c>
    </row>
    <row r="507" s="176" customFormat="1" ht="18" customHeight="1" spans="1:11">
      <c r="A507" s="150"/>
      <c r="B507" s="198"/>
      <c r="C507" s="203"/>
      <c r="D507" s="204"/>
      <c r="E507" s="276" t="s">
        <v>317</v>
      </c>
      <c r="F507" s="207">
        <v>12.99675</v>
      </c>
      <c r="G507" s="207">
        <v>13.3400984848485</v>
      </c>
      <c r="H507" s="207">
        <v>13.0270454545455</v>
      </c>
      <c r="I507" s="207">
        <v>39.3638939393939</v>
      </c>
      <c r="J507" s="212">
        <v>656.26</v>
      </c>
      <c r="K507" s="207">
        <v>7.09</v>
      </c>
    </row>
    <row r="508" s="176" customFormat="1" ht="18" customHeight="1" spans="1:11">
      <c r="A508" s="150"/>
      <c r="B508" s="198"/>
      <c r="C508" s="203"/>
      <c r="D508" s="204"/>
      <c r="E508" s="276" t="s">
        <v>318</v>
      </c>
      <c r="F508" s="212">
        <v>12.2734740740741</v>
      </c>
      <c r="G508" s="212">
        <v>11.9476296296296</v>
      </c>
      <c r="H508" s="212">
        <v>12.6091925925926</v>
      </c>
      <c r="I508" s="212">
        <v>36.8302962962963</v>
      </c>
      <c r="J508" s="212">
        <v>606.290334339278</v>
      </c>
      <c r="K508" s="282">
        <v>5.10002817695126</v>
      </c>
    </row>
    <row r="509" s="176" customFormat="1" ht="18" customHeight="1" spans="1:11">
      <c r="A509" s="150"/>
      <c r="B509" s="198"/>
      <c r="C509" s="203"/>
      <c r="D509" s="204"/>
      <c r="E509" s="276" t="s">
        <v>325</v>
      </c>
      <c r="F509" s="212">
        <v>12.0710555555556</v>
      </c>
      <c r="G509" s="212">
        <v>11.8859166666667</v>
      </c>
      <c r="H509" s="212">
        <v>11.5063819444444</v>
      </c>
      <c r="I509" s="212">
        <v>35.4633541666667</v>
      </c>
      <c r="J509" s="212">
        <v>591.203703703704</v>
      </c>
      <c r="K509" s="282">
        <v>0.442355369300685</v>
      </c>
    </row>
    <row r="510" s="176" customFormat="1" ht="18" customHeight="1" spans="1:11">
      <c r="A510" s="150"/>
      <c r="B510" s="198"/>
      <c r="C510" s="203"/>
      <c r="D510" s="204"/>
      <c r="E510" s="277" t="s">
        <v>250</v>
      </c>
      <c r="F510" s="215"/>
      <c r="G510" s="215"/>
      <c r="H510" s="215"/>
      <c r="I510" s="215"/>
      <c r="J510" s="215">
        <v>617.593138203916</v>
      </c>
      <c r="K510" s="215">
        <v>6.31294123182465</v>
      </c>
    </row>
    <row r="511" s="176" customFormat="1" ht="18" customHeight="1" spans="1:11">
      <c r="A511" s="150"/>
      <c r="B511" s="198"/>
      <c r="C511" s="203" t="s">
        <v>324</v>
      </c>
      <c r="D511" s="278" t="s">
        <v>301</v>
      </c>
      <c r="E511" s="276" t="s">
        <v>309</v>
      </c>
      <c r="F511" s="212">
        <v>13.55</v>
      </c>
      <c r="G511" s="212">
        <v>13.85</v>
      </c>
      <c r="H511" s="212">
        <v>13.57</v>
      </c>
      <c r="I511" s="212">
        <v>40.97</v>
      </c>
      <c r="J511" s="212">
        <v>682.83</v>
      </c>
      <c r="K511" s="207">
        <v>8.72</v>
      </c>
    </row>
    <row r="512" s="176" customFormat="1" ht="18" customHeight="1" spans="1:11">
      <c r="A512" s="150"/>
      <c r="B512" s="198"/>
      <c r="C512" s="203"/>
      <c r="D512" s="278"/>
      <c r="E512" s="276" t="s">
        <v>310</v>
      </c>
      <c r="F512" s="207">
        <v>11.0419327731092</v>
      </c>
      <c r="G512" s="207">
        <v>9.7527731092437</v>
      </c>
      <c r="H512" s="207">
        <v>10.5374789915966</v>
      </c>
      <c r="I512" s="212">
        <v>31.3321848739496</v>
      </c>
      <c r="J512" s="207">
        <v>521.968207282913</v>
      </c>
      <c r="K512" s="207">
        <v>4.29143584945016</v>
      </c>
    </row>
    <row r="513" s="176" customFormat="1" ht="18" customHeight="1" spans="1:11">
      <c r="A513" s="150"/>
      <c r="B513" s="198"/>
      <c r="C513" s="203"/>
      <c r="D513" s="278"/>
      <c r="E513" s="276" t="s">
        <v>311</v>
      </c>
      <c r="F513" s="209">
        <v>11.95</v>
      </c>
      <c r="G513" s="209">
        <v>11.49</v>
      </c>
      <c r="H513" s="209">
        <v>11.41</v>
      </c>
      <c r="I513" s="212">
        <v>34.85</v>
      </c>
      <c r="J513" s="209">
        <v>580.8362375</v>
      </c>
      <c r="K513" s="209">
        <v>2.89393046944197</v>
      </c>
    </row>
    <row r="514" s="176" customFormat="1" ht="18" customHeight="1" spans="1:11">
      <c r="A514" s="150"/>
      <c r="B514" s="198"/>
      <c r="C514" s="203"/>
      <c r="D514" s="278"/>
      <c r="E514" s="276" t="s">
        <v>312</v>
      </c>
      <c r="F514" s="212">
        <v>12.2</v>
      </c>
      <c r="G514" s="212">
        <v>12.86</v>
      </c>
      <c r="H514" s="212">
        <v>12.46</v>
      </c>
      <c r="I514" s="212">
        <v>37.52</v>
      </c>
      <c r="J514" s="212">
        <v>625.333333333333</v>
      </c>
      <c r="K514" s="212">
        <v>7.23002440683391</v>
      </c>
    </row>
    <row r="515" s="176" customFormat="1" ht="18" customHeight="1" spans="1:11">
      <c r="A515" s="150"/>
      <c r="B515" s="198"/>
      <c r="C515" s="203"/>
      <c r="D515" s="278"/>
      <c r="E515" s="276" t="s">
        <v>313</v>
      </c>
      <c r="F515" s="212">
        <v>13.2497293233083</v>
      </c>
      <c r="G515" s="212">
        <v>13.3062589807853</v>
      </c>
      <c r="H515" s="212">
        <v>13.350030075188</v>
      </c>
      <c r="I515" s="212">
        <v>39.9060183792815</v>
      </c>
      <c r="J515" s="212">
        <v>664.801160756297</v>
      </c>
      <c r="K515" s="212">
        <v>10.2726168327514</v>
      </c>
    </row>
    <row r="516" s="176" customFormat="1" ht="18" customHeight="1" spans="1:11">
      <c r="A516" s="150"/>
      <c r="B516" s="198"/>
      <c r="C516" s="203"/>
      <c r="D516" s="278"/>
      <c r="E516" s="276" t="s">
        <v>314</v>
      </c>
      <c r="F516" s="207">
        <v>11.745</v>
      </c>
      <c r="G516" s="207">
        <v>11.68</v>
      </c>
      <c r="H516" s="207">
        <v>12.235</v>
      </c>
      <c r="I516" s="212">
        <v>35.66</v>
      </c>
      <c r="J516" s="207">
        <v>594.333333333333</v>
      </c>
      <c r="K516" s="207">
        <v>6.97465126743662</v>
      </c>
    </row>
    <row r="517" s="176" customFormat="1" ht="18" customHeight="1" spans="1:11">
      <c r="A517" s="150"/>
      <c r="B517" s="198"/>
      <c r="C517" s="203"/>
      <c r="D517" s="278"/>
      <c r="E517" s="276" t="s">
        <v>315</v>
      </c>
      <c r="F517" s="207">
        <v>9.58503703703704</v>
      </c>
      <c r="G517" s="207">
        <v>9.64432592592592</v>
      </c>
      <c r="H517" s="212">
        <v>9.70361481481481</v>
      </c>
      <c r="I517" s="212">
        <v>28.9329777777778</v>
      </c>
      <c r="J517" s="212">
        <v>481.999407407407</v>
      </c>
      <c r="K517" s="212">
        <v>-2.4</v>
      </c>
    </row>
    <row r="518" s="176" customFormat="1" ht="18" customHeight="1" spans="1:11">
      <c r="A518" s="150"/>
      <c r="B518" s="198"/>
      <c r="C518" s="203"/>
      <c r="D518" s="278"/>
      <c r="E518" s="276" t="s">
        <v>316</v>
      </c>
      <c r="F518" s="212">
        <v>11.9107142857143</v>
      </c>
      <c r="G518" s="212">
        <v>11.5037648809524</v>
      </c>
      <c r="H518" s="212">
        <v>13.3598511904762</v>
      </c>
      <c r="I518" s="212">
        <v>36.7743303571429</v>
      </c>
      <c r="J518" s="212">
        <v>612.629836309524</v>
      </c>
      <c r="K518" s="212">
        <v>5.85771448937274</v>
      </c>
    </row>
    <row r="519" s="176" customFormat="1" ht="18" customHeight="1" spans="1:11">
      <c r="A519" s="150"/>
      <c r="B519" s="198"/>
      <c r="C519" s="203"/>
      <c r="D519" s="278"/>
      <c r="E519" s="276" t="s">
        <v>317</v>
      </c>
      <c r="F519" s="212">
        <v>14.3000757575758</v>
      </c>
      <c r="G519" s="212">
        <v>13.9665757575758</v>
      </c>
      <c r="H519" s="212">
        <v>14.0474242424242</v>
      </c>
      <c r="I519" s="212">
        <v>42.3140757575758</v>
      </c>
      <c r="J519" s="212">
        <v>704.917398989899</v>
      </c>
      <c r="K519" s="212">
        <v>8.95</v>
      </c>
    </row>
    <row r="520" s="176" customFormat="1" ht="18" customHeight="1" spans="1:11">
      <c r="A520" s="150"/>
      <c r="B520" s="198"/>
      <c r="C520" s="203"/>
      <c r="D520" s="278"/>
      <c r="E520" s="276" t="s">
        <v>318</v>
      </c>
      <c r="F520" s="207">
        <v>11.8182518518519</v>
      </c>
      <c r="G520" s="207">
        <v>11.6502666666667</v>
      </c>
      <c r="H520" s="207">
        <v>10.9783259259259</v>
      </c>
      <c r="I520" s="212">
        <v>34.4468444444444</v>
      </c>
      <c r="J520" s="212">
        <v>573.855851851852</v>
      </c>
      <c r="K520" s="207">
        <v>9.51932139491046</v>
      </c>
    </row>
    <row r="521" s="176" customFormat="1" ht="18" customHeight="1" spans="1:11">
      <c r="A521" s="150"/>
      <c r="B521" s="198"/>
      <c r="C521" s="203"/>
      <c r="D521" s="278"/>
      <c r="E521" s="276" t="s">
        <v>319</v>
      </c>
      <c r="F521" s="212">
        <v>13.1720148148148</v>
      </c>
      <c r="G521" s="212">
        <v>13.4486962962963</v>
      </c>
      <c r="H521" s="212">
        <v>12.8162814814815</v>
      </c>
      <c r="I521" s="212">
        <v>39.4369925925926</v>
      </c>
      <c r="J521" s="212">
        <v>656.987580246914</v>
      </c>
      <c r="K521" s="282">
        <v>6.82548179871521</v>
      </c>
    </row>
    <row r="522" s="176" customFormat="1" ht="18" customHeight="1" spans="1:11">
      <c r="A522" s="150"/>
      <c r="B522" s="198"/>
      <c r="C522" s="203"/>
      <c r="D522" s="278"/>
      <c r="E522" s="277" t="s">
        <v>250</v>
      </c>
      <c r="F522" s="215"/>
      <c r="G522" s="215"/>
      <c r="H522" s="215"/>
      <c r="I522" s="215"/>
      <c r="J522" s="215">
        <v>609.034166786264</v>
      </c>
      <c r="K522" s="283">
        <v>6.48008930298164</v>
      </c>
    </row>
    <row r="523" s="176" customFormat="1" ht="18" customHeight="1" spans="1:11">
      <c r="A523" s="150"/>
      <c r="B523" s="198"/>
      <c r="C523" s="29" t="s">
        <v>127</v>
      </c>
      <c r="D523" s="223" t="s">
        <v>243</v>
      </c>
      <c r="E523" s="257" t="s">
        <v>310</v>
      </c>
      <c r="F523" s="279">
        <v>130.305039787798</v>
      </c>
      <c r="G523" s="279">
        <v>127.718832891247</v>
      </c>
      <c r="H523" s="238"/>
      <c r="I523" s="279">
        <v>258.023872679045</v>
      </c>
      <c r="J523" s="279">
        <v>573.673076923077</v>
      </c>
      <c r="K523" s="279">
        <v>4.85044462409053</v>
      </c>
    </row>
    <row r="524" s="176" customFormat="1" ht="18" customHeight="1" spans="1:11">
      <c r="A524" s="150"/>
      <c r="B524" s="198"/>
      <c r="C524" s="29"/>
      <c r="D524" s="223"/>
      <c r="E524" s="257" t="s">
        <v>317</v>
      </c>
      <c r="F524" s="279">
        <v>153.81</v>
      </c>
      <c r="G524" s="279">
        <v>159</v>
      </c>
      <c r="H524" s="288"/>
      <c r="I524" s="279">
        <v>312.81</v>
      </c>
      <c r="J524" s="279">
        <v>695.17</v>
      </c>
      <c r="K524" s="279">
        <v>6.5</v>
      </c>
    </row>
    <row r="525" s="176" customFormat="1" ht="18" customHeight="1" spans="1:11">
      <c r="A525" s="150"/>
      <c r="B525" s="198"/>
      <c r="C525" s="29"/>
      <c r="D525" s="223"/>
      <c r="E525" s="257" t="s">
        <v>313</v>
      </c>
      <c r="F525" s="279">
        <v>152.27</v>
      </c>
      <c r="G525" s="279">
        <v>146.11</v>
      </c>
      <c r="H525" s="238"/>
      <c r="I525" s="279">
        <v>298.38</v>
      </c>
      <c r="J525" s="279">
        <v>663.09982</v>
      </c>
      <c r="K525" s="279">
        <v>7.28462534157916</v>
      </c>
    </row>
    <row r="526" s="176" customFormat="1" ht="18" customHeight="1" spans="1:11">
      <c r="A526" s="150"/>
      <c r="B526" s="198"/>
      <c r="C526" s="29"/>
      <c r="D526" s="223"/>
      <c r="E526" s="257" t="s">
        <v>320</v>
      </c>
      <c r="F526" s="279">
        <v>129.24</v>
      </c>
      <c r="G526" s="279">
        <v>117.2</v>
      </c>
      <c r="H526" s="289"/>
      <c r="I526" s="279">
        <v>246.44</v>
      </c>
      <c r="J526" s="279">
        <v>547.647182666667</v>
      </c>
      <c r="K526" s="279">
        <v>2.79435067697774</v>
      </c>
    </row>
    <row r="527" s="176" customFormat="1" ht="18" customHeight="1" spans="1:11">
      <c r="A527" s="150"/>
      <c r="B527" s="198"/>
      <c r="C527" s="29"/>
      <c r="D527" s="223"/>
      <c r="E527" s="257" t="s">
        <v>318</v>
      </c>
      <c r="F527" s="218">
        <v>127.4</v>
      </c>
      <c r="G527" s="218">
        <v>126.5</v>
      </c>
      <c r="H527" s="238"/>
      <c r="I527" s="218">
        <v>253.9</v>
      </c>
      <c r="J527" s="218">
        <v>564.250433333333</v>
      </c>
      <c r="K527" s="218">
        <v>9</v>
      </c>
    </row>
    <row r="528" s="176" customFormat="1" ht="18" customHeight="1" spans="1:11">
      <c r="A528" s="150"/>
      <c r="B528" s="198"/>
      <c r="C528" s="29"/>
      <c r="D528" s="223"/>
      <c r="E528" s="257" t="s">
        <v>321</v>
      </c>
      <c r="F528" s="206">
        <v>122.3</v>
      </c>
      <c r="G528" s="206">
        <v>124.1</v>
      </c>
      <c r="H528" s="290"/>
      <c r="I528" s="206">
        <v>246.4</v>
      </c>
      <c r="J528" s="206">
        <v>526.522051282051</v>
      </c>
      <c r="K528" s="206">
        <v>7.37327188940094</v>
      </c>
    </row>
    <row r="529" s="176" customFormat="1" ht="18" customHeight="1" spans="1:11">
      <c r="A529" s="150"/>
      <c r="B529" s="198"/>
      <c r="C529" s="29"/>
      <c r="D529" s="223"/>
      <c r="E529" s="257" t="s">
        <v>316</v>
      </c>
      <c r="F529" s="279">
        <v>137.58</v>
      </c>
      <c r="G529" s="279">
        <v>139.83</v>
      </c>
      <c r="H529" s="238"/>
      <c r="I529" s="279">
        <v>277.41</v>
      </c>
      <c r="J529" s="279">
        <v>616.4660502</v>
      </c>
      <c r="K529" s="279">
        <v>4.86970097305389</v>
      </c>
    </row>
    <row r="530" s="176" customFormat="1" ht="18" customHeight="1" spans="1:11">
      <c r="A530" s="150"/>
      <c r="B530" s="198"/>
      <c r="C530" s="29"/>
      <c r="D530" s="223"/>
      <c r="E530" s="257" t="s">
        <v>315</v>
      </c>
      <c r="F530" s="279">
        <v>151.28</v>
      </c>
      <c r="G530" s="279">
        <v>151.56</v>
      </c>
      <c r="H530" s="238"/>
      <c r="I530" s="279">
        <v>302.84</v>
      </c>
      <c r="J530" s="279">
        <v>673.01</v>
      </c>
      <c r="K530" s="279">
        <v>6.96</v>
      </c>
    </row>
    <row r="531" s="176" customFormat="1" ht="18" customHeight="1" spans="1:11">
      <c r="A531" s="150"/>
      <c r="B531" s="198"/>
      <c r="C531" s="29"/>
      <c r="D531" s="223"/>
      <c r="E531" s="257" t="s">
        <v>263</v>
      </c>
      <c r="F531" s="279">
        <v>120.948616600791</v>
      </c>
      <c r="G531" s="279">
        <v>125.691699604743</v>
      </c>
      <c r="H531" s="286"/>
      <c r="I531" s="279">
        <v>246.640316205534</v>
      </c>
      <c r="J531" s="279">
        <v>548.116996047431</v>
      </c>
      <c r="K531" s="279">
        <v>8.42745438748916</v>
      </c>
    </row>
    <row r="532" s="176" customFormat="1" ht="18" customHeight="1" spans="1:11">
      <c r="A532" s="150"/>
      <c r="B532" s="198"/>
      <c r="C532" s="29"/>
      <c r="D532" s="223"/>
      <c r="E532" s="257" t="s">
        <v>322</v>
      </c>
      <c r="F532" s="208">
        <v>105.91</v>
      </c>
      <c r="G532" s="208">
        <v>107.75</v>
      </c>
      <c r="H532" s="238"/>
      <c r="I532" s="208">
        <v>213.66</v>
      </c>
      <c r="J532" s="208">
        <v>475.04</v>
      </c>
      <c r="K532" s="206">
        <v>6.44</v>
      </c>
    </row>
    <row r="533" s="176" customFormat="1" ht="18" customHeight="1" spans="1:11">
      <c r="A533" s="150"/>
      <c r="B533" s="198"/>
      <c r="C533" s="29"/>
      <c r="D533" s="223"/>
      <c r="E533" s="257" t="s">
        <v>323</v>
      </c>
      <c r="F533" s="208">
        <v>117.99</v>
      </c>
      <c r="G533" s="208">
        <v>114.09</v>
      </c>
      <c r="H533" s="272"/>
      <c r="I533" s="208">
        <v>232.08</v>
      </c>
      <c r="J533" s="208">
        <v>515.99</v>
      </c>
      <c r="K533" s="206">
        <v>7</v>
      </c>
    </row>
    <row r="534" s="176" customFormat="1" ht="18" customHeight="1" spans="1:11">
      <c r="A534" s="150"/>
      <c r="B534" s="228"/>
      <c r="C534" s="29"/>
      <c r="D534" s="223"/>
      <c r="E534" s="280" t="s">
        <v>250</v>
      </c>
      <c r="F534" s="281"/>
      <c r="G534" s="281"/>
      <c r="H534" s="287"/>
      <c r="I534" s="281"/>
      <c r="J534" s="281">
        <v>581.725964586596</v>
      </c>
      <c r="K534" s="281">
        <v>6.46522045874748</v>
      </c>
    </row>
    <row r="535" s="176" customFormat="1" ht="18" customHeight="1" spans="1:11">
      <c r="A535" s="150" t="s">
        <v>214</v>
      </c>
      <c r="B535" s="195" t="s">
        <v>326</v>
      </c>
      <c r="C535" s="162" t="s">
        <v>326</v>
      </c>
      <c r="D535" s="204" t="s">
        <v>216</v>
      </c>
      <c r="E535" s="276" t="s">
        <v>309</v>
      </c>
      <c r="F535" s="207">
        <v>12.8903298350825</v>
      </c>
      <c r="G535" s="207">
        <v>12.5505847076462</v>
      </c>
      <c r="H535" s="207">
        <v>11.7711694152924</v>
      </c>
      <c r="I535" s="207">
        <v>37.212083958021</v>
      </c>
      <c r="J535" s="207">
        <v>620.67</v>
      </c>
      <c r="K535" s="207"/>
    </row>
    <row r="536" s="176" customFormat="1" ht="18" customHeight="1" spans="1:11">
      <c r="A536" s="150"/>
      <c r="B536" s="198"/>
      <c r="C536" s="150"/>
      <c r="D536" s="204"/>
      <c r="E536" s="276" t="s">
        <v>310</v>
      </c>
      <c r="F536" s="207">
        <v>10.9216386554622</v>
      </c>
      <c r="G536" s="207">
        <v>11.2016806722689</v>
      </c>
      <c r="H536" s="207">
        <v>10.6415966386555</v>
      </c>
      <c r="I536" s="207">
        <v>32.7649159663866</v>
      </c>
      <c r="J536" s="207">
        <v>547.477931698995</v>
      </c>
      <c r="K536" s="207"/>
    </row>
    <row r="537" s="176" customFormat="1" ht="18" customHeight="1" spans="1:11">
      <c r="A537" s="150"/>
      <c r="B537" s="198"/>
      <c r="C537" s="150"/>
      <c r="D537" s="204"/>
      <c r="E537" s="276" t="s">
        <v>311</v>
      </c>
      <c r="F537" s="209">
        <v>12.31</v>
      </c>
      <c r="G537" s="209">
        <v>12.41</v>
      </c>
      <c r="H537" s="209">
        <v>12.84</v>
      </c>
      <c r="I537" s="209">
        <v>37.56</v>
      </c>
      <c r="J537" s="209">
        <v>626.159669917479</v>
      </c>
      <c r="K537" s="209"/>
    </row>
    <row r="538" s="176" customFormat="1" ht="18" customHeight="1" spans="1:11">
      <c r="A538" s="150"/>
      <c r="B538" s="198"/>
      <c r="C538" s="150"/>
      <c r="D538" s="204"/>
      <c r="E538" s="276" t="s">
        <v>312</v>
      </c>
      <c r="F538" s="212">
        <v>11.8311244377811</v>
      </c>
      <c r="G538" s="212">
        <v>11.9110644677661</v>
      </c>
      <c r="H538" s="212">
        <v>11.5113643178411</v>
      </c>
      <c r="I538" s="212">
        <v>35.2535532233883</v>
      </c>
      <c r="J538" s="212">
        <v>588</v>
      </c>
      <c r="K538" s="212"/>
    </row>
    <row r="539" s="176" customFormat="1" ht="18" customHeight="1" spans="1:11">
      <c r="A539" s="150"/>
      <c r="B539" s="198"/>
      <c r="C539" s="150"/>
      <c r="D539" s="204"/>
      <c r="E539" s="276" t="s">
        <v>313</v>
      </c>
      <c r="F539" s="212">
        <v>11.0147894736842</v>
      </c>
      <c r="G539" s="212">
        <v>11.9067969924812</v>
      </c>
      <c r="H539" s="212">
        <v>11.3154661654135</v>
      </c>
      <c r="I539" s="212">
        <v>34.2370526315789</v>
      </c>
      <c r="J539" s="212">
        <v>570.76</v>
      </c>
      <c r="K539" s="212"/>
    </row>
    <row r="540" s="176" customFormat="1" ht="18" customHeight="1" spans="1:11">
      <c r="A540" s="150"/>
      <c r="B540" s="198"/>
      <c r="C540" s="150"/>
      <c r="D540" s="204"/>
      <c r="E540" s="276" t="s">
        <v>263</v>
      </c>
      <c r="F540" s="207">
        <v>11.3910909090909</v>
      </c>
      <c r="G540" s="207">
        <v>11.9869015151515</v>
      </c>
      <c r="H540" s="207">
        <v>11.6536515151515</v>
      </c>
      <c r="I540" s="207">
        <v>35.0316439393939</v>
      </c>
      <c r="J540" s="207">
        <v>589.787803393786</v>
      </c>
      <c r="K540" s="207"/>
    </row>
    <row r="541" s="176" customFormat="1" ht="18" customHeight="1" spans="1:11">
      <c r="A541" s="150"/>
      <c r="B541" s="198"/>
      <c r="C541" s="150"/>
      <c r="D541" s="204"/>
      <c r="E541" s="276" t="s">
        <v>314</v>
      </c>
      <c r="F541" s="207">
        <v>11.9910044977511</v>
      </c>
      <c r="G541" s="207">
        <v>11.4214317841079</v>
      </c>
      <c r="H541" s="207">
        <v>11.1416416791604</v>
      </c>
      <c r="I541" s="212">
        <v>34.5540779610195</v>
      </c>
      <c r="J541" s="212">
        <v>576.333333333333</v>
      </c>
      <c r="K541" s="212"/>
    </row>
    <row r="542" s="176" customFormat="1" ht="18" customHeight="1" spans="1:11">
      <c r="A542" s="150"/>
      <c r="B542" s="198"/>
      <c r="C542" s="150"/>
      <c r="D542" s="204"/>
      <c r="E542" s="276" t="s">
        <v>315</v>
      </c>
      <c r="F542" s="212">
        <v>9.67659259259259</v>
      </c>
      <c r="G542" s="212">
        <v>9.87407407407408</v>
      </c>
      <c r="H542" s="212">
        <v>10.0715555555556</v>
      </c>
      <c r="I542" s="212">
        <v>29.6222222222222</v>
      </c>
      <c r="J542" s="212">
        <v>494.07</v>
      </c>
      <c r="K542" s="212"/>
    </row>
    <row r="543" s="176" customFormat="1" ht="18" customHeight="1" spans="1:11">
      <c r="A543" s="150"/>
      <c r="B543" s="198"/>
      <c r="C543" s="150"/>
      <c r="D543" s="204"/>
      <c r="E543" s="276" t="s">
        <v>316</v>
      </c>
      <c r="F543" s="212">
        <v>11.1736764705882</v>
      </c>
      <c r="G543" s="212">
        <v>11.5853382352941</v>
      </c>
      <c r="H543" s="212">
        <v>12.0362058823529</v>
      </c>
      <c r="I543" s="212">
        <v>34.7952205882353</v>
      </c>
      <c r="J543" s="212">
        <v>580.09</v>
      </c>
      <c r="K543" s="212"/>
    </row>
    <row r="544" s="176" customFormat="1" ht="18" customHeight="1" spans="1:11">
      <c r="A544" s="150"/>
      <c r="B544" s="198"/>
      <c r="C544" s="150"/>
      <c r="D544" s="204"/>
      <c r="E544" s="276" t="s">
        <v>317</v>
      </c>
      <c r="F544" s="207">
        <v>12.4211363636364</v>
      </c>
      <c r="G544" s="207">
        <v>12.017196969697</v>
      </c>
      <c r="H544" s="207">
        <v>12.3201515151515</v>
      </c>
      <c r="I544" s="207">
        <v>36.7584848484849</v>
      </c>
      <c r="J544" s="212">
        <v>612.83</v>
      </c>
      <c r="K544" s="207"/>
    </row>
    <row r="545" s="176" customFormat="1" ht="18" customHeight="1" spans="1:11">
      <c r="A545" s="150"/>
      <c r="B545" s="198"/>
      <c r="C545" s="150"/>
      <c r="D545" s="204"/>
      <c r="E545" s="276" t="s">
        <v>318</v>
      </c>
      <c r="F545" s="212">
        <v>11.868637037037</v>
      </c>
      <c r="G545" s="212">
        <v>11.7797703703704</v>
      </c>
      <c r="H545" s="212">
        <v>11.3946814814815</v>
      </c>
      <c r="I545" s="212">
        <v>35.0430888888889</v>
      </c>
      <c r="J545" s="212">
        <v>576.869811412894</v>
      </c>
      <c r="K545" s="282"/>
    </row>
    <row r="546" s="176" customFormat="1" ht="18" customHeight="1" spans="1:11">
      <c r="A546" s="150"/>
      <c r="B546" s="198"/>
      <c r="C546" s="150"/>
      <c r="D546" s="204"/>
      <c r="E546" s="276" t="s">
        <v>325</v>
      </c>
      <c r="F546" s="212">
        <v>11.830375</v>
      </c>
      <c r="G546" s="212">
        <v>11.8766597222222</v>
      </c>
      <c r="H546" s="212">
        <v>11.5989513888889</v>
      </c>
      <c r="I546" s="212">
        <v>35.3059861111111</v>
      </c>
      <c r="J546" s="212">
        <v>588.58024691358</v>
      </c>
      <c r="K546" s="282"/>
    </row>
    <row r="547" s="176" customFormat="1" ht="18" customHeight="1" spans="1:11">
      <c r="A547" s="150"/>
      <c r="B547" s="198"/>
      <c r="C547" s="150"/>
      <c r="D547" s="204"/>
      <c r="E547" s="277" t="s">
        <v>250</v>
      </c>
      <c r="F547" s="215"/>
      <c r="G547" s="215"/>
      <c r="H547" s="215"/>
      <c r="I547" s="215"/>
      <c r="J547" s="215">
        <v>580.92194889729</v>
      </c>
      <c r="K547" s="215"/>
    </row>
    <row r="548" s="176" customFormat="1" ht="18" customHeight="1" spans="1:11">
      <c r="A548" s="150"/>
      <c r="B548" s="198"/>
      <c r="C548" s="150" t="s">
        <v>326</v>
      </c>
      <c r="D548" s="278" t="s">
        <v>301</v>
      </c>
      <c r="E548" s="276" t="s">
        <v>309</v>
      </c>
      <c r="F548" s="207">
        <v>12.57</v>
      </c>
      <c r="G548" s="207">
        <v>12.3</v>
      </c>
      <c r="H548" s="207">
        <v>12.78</v>
      </c>
      <c r="I548" s="207">
        <v>37.65</v>
      </c>
      <c r="J548" s="207">
        <v>627.5</v>
      </c>
      <c r="K548" s="207"/>
    </row>
    <row r="549" s="176" customFormat="1" ht="18" customHeight="1" spans="1:11">
      <c r="A549" s="150"/>
      <c r="B549" s="198"/>
      <c r="C549" s="150"/>
      <c r="D549" s="278"/>
      <c r="E549" s="276" t="s">
        <v>310</v>
      </c>
      <c r="F549" s="207">
        <v>10.1451260504202</v>
      </c>
      <c r="G549" s="207">
        <v>9.58462184873949</v>
      </c>
      <c r="H549" s="207">
        <v>10.3132773109244</v>
      </c>
      <c r="I549" s="207">
        <v>30.043025210084</v>
      </c>
      <c r="J549" s="207">
        <v>500.4918767507</v>
      </c>
      <c r="K549" s="207"/>
    </row>
    <row r="550" s="176" customFormat="1" ht="18" customHeight="1" spans="1:11">
      <c r="A550" s="150"/>
      <c r="B550" s="198"/>
      <c r="C550" s="150"/>
      <c r="D550" s="278"/>
      <c r="E550" s="276" t="s">
        <v>311</v>
      </c>
      <c r="F550" s="209">
        <v>11.62</v>
      </c>
      <c r="G550" s="209">
        <v>11.08</v>
      </c>
      <c r="H550" s="209">
        <v>11.17</v>
      </c>
      <c r="I550" s="209">
        <v>33.87</v>
      </c>
      <c r="J550" s="209">
        <v>564.5028225</v>
      </c>
      <c r="K550" s="209"/>
    </row>
    <row r="551" s="176" customFormat="1" ht="18" customHeight="1" spans="1:11">
      <c r="A551" s="150"/>
      <c r="B551" s="198"/>
      <c r="C551" s="150"/>
      <c r="D551" s="278"/>
      <c r="E551" s="276" t="s">
        <v>312</v>
      </c>
      <c r="F551" s="212">
        <v>11.12</v>
      </c>
      <c r="G551" s="212">
        <v>12.23</v>
      </c>
      <c r="H551" s="212">
        <v>11.64</v>
      </c>
      <c r="I551" s="212">
        <v>34.99</v>
      </c>
      <c r="J551" s="212">
        <v>583.166666666667</v>
      </c>
      <c r="K551" s="212"/>
    </row>
    <row r="552" s="176" customFormat="1" ht="18" customHeight="1" spans="1:11">
      <c r="A552" s="150"/>
      <c r="B552" s="198"/>
      <c r="C552" s="150"/>
      <c r="D552" s="278"/>
      <c r="E552" s="276" t="s">
        <v>313</v>
      </c>
      <c r="F552" s="212">
        <v>12.2768120300752</v>
      </c>
      <c r="G552" s="212">
        <v>12.0762105263158</v>
      </c>
      <c r="H552" s="212">
        <v>11.8354887218045</v>
      </c>
      <c r="I552" s="212">
        <v>36.1885112781955</v>
      </c>
      <c r="J552" s="212">
        <v>602.870576441103</v>
      </c>
      <c r="K552" s="212"/>
    </row>
    <row r="553" s="176" customFormat="1" ht="18" customHeight="1" spans="1:11">
      <c r="A553" s="150"/>
      <c r="B553" s="198"/>
      <c r="C553" s="150"/>
      <c r="D553" s="278"/>
      <c r="E553" s="276" t="s">
        <v>314</v>
      </c>
      <c r="F553" s="207">
        <v>10.59</v>
      </c>
      <c r="G553" s="207">
        <v>12.215</v>
      </c>
      <c r="H553" s="207">
        <v>10.53</v>
      </c>
      <c r="I553" s="207">
        <v>33.335</v>
      </c>
      <c r="J553" s="207">
        <v>555.583333333333</v>
      </c>
      <c r="K553" s="207"/>
    </row>
    <row r="554" s="176" customFormat="1" ht="18" customHeight="1" spans="1:11">
      <c r="A554" s="150"/>
      <c r="B554" s="198"/>
      <c r="C554" s="150"/>
      <c r="D554" s="278"/>
      <c r="E554" s="276" t="s">
        <v>315</v>
      </c>
      <c r="F554" s="207">
        <v>9.66408888888889</v>
      </c>
      <c r="G554" s="207">
        <v>9.88148148148148</v>
      </c>
      <c r="H554" s="207">
        <v>10.0988740740741</v>
      </c>
      <c r="I554" s="212">
        <v>29.6444444444444</v>
      </c>
      <c r="J554" s="212">
        <v>493.851851851852</v>
      </c>
      <c r="K554" s="212"/>
    </row>
    <row r="555" s="176" customFormat="1" ht="18" customHeight="1" spans="1:11">
      <c r="A555" s="150"/>
      <c r="B555" s="198"/>
      <c r="C555" s="150"/>
      <c r="D555" s="278"/>
      <c r="E555" s="276" t="s">
        <v>316</v>
      </c>
      <c r="F555" s="212">
        <v>11.3052529761905</v>
      </c>
      <c r="G555" s="212">
        <v>11.8511607142857</v>
      </c>
      <c r="H555" s="212">
        <v>11.5831696428571</v>
      </c>
      <c r="I555" s="212">
        <v>34.7395833333333</v>
      </c>
      <c r="J555" s="212">
        <v>578.732638888889</v>
      </c>
      <c r="K555" s="212"/>
    </row>
    <row r="556" s="176" customFormat="1" ht="18" customHeight="1" spans="1:11">
      <c r="A556" s="150"/>
      <c r="B556" s="198"/>
      <c r="C556" s="150"/>
      <c r="D556" s="278"/>
      <c r="E556" s="276" t="s">
        <v>317</v>
      </c>
      <c r="F556" s="212">
        <v>13.1884090909091</v>
      </c>
      <c r="G556" s="212">
        <v>13.0166060606061</v>
      </c>
      <c r="H556" s="212">
        <v>12.6325757575758</v>
      </c>
      <c r="I556" s="212">
        <v>38.8375909090909</v>
      </c>
      <c r="J556" s="212">
        <v>647.002045454546</v>
      </c>
      <c r="K556" s="212"/>
    </row>
    <row r="557" s="176" customFormat="1" ht="18" customHeight="1" spans="1:11">
      <c r="A557" s="150"/>
      <c r="B557" s="198"/>
      <c r="C557" s="150"/>
      <c r="D557" s="278"/>
      <c r="E557" s="276" t="s">
        <v>318</v>
      </c>
      <c r="F557" s="207">
        <v>10.2174518518519</v>
      </c>
      <c r="G557" s="207">
        <v>10.7312888888889</v>
      </c>
      <c r="H557" s="207">
        <v>10.5040148148148</v>
      </c>
      <c r="I557" s="207">
        <v>31.4527555555556</v>
      </c>
      <c r="J557" s="212">
        <v>523.976814814815</v>
      </c>
      <c r="K557" s="207"/>
    </row>
    <row r="558" s="176" customFormat="1" ht="18" customHeight="1" spans="1:11">
      <c r="A558" s="150"/>
      <c r="B558" s="198"/>
      <c r="C558" s="150"/>
      <c r="D558" s="278"/>
      <c r="E558" s="276" t="s">
        <v>319</v>
      </c>
      <c r="F558" s="212">
        <v>12.1937481481481</v>
      </c>
      <c r="G558" s="212">
        <v>12.2629185185185</v>
      </c>
      <c r="H558" s="212">
        <v>12.4605481481481</v>
      </c>
      <c r="I558" s="212">
        <v>36.9172148148148</v>
      </c>
      <c r="J558" s="212">
        <v>615.010172839506</v>
      </c>
      <c r="K558" s="282"/>
    </row>
    <row r="559" s="176" customFormat="1" ht="18" customHeight="1" spans="1:11">
      <c r="A559" s="150"/>
      <c r="B559" s="198"/>
      <c r="C559" s="150"/>
      <c r="D559" s="278"/>
      <c r="E559" s="277" t="s">
        <v>250</v>
      </c>
      <c r="F559" s="215"/>
      <c r="G559" s="215"/>
      <c r="H559" s="215"/>
      <c r="I559" s="215"/>
      <c r="J559" s="215">
        <v>571.967060336189</v>
      </c>
      <c r="K559" s="283"/>
    </row>
    <row r="560" s="176" customFormat="1" ht="18" customHeight="1" spans="1:11">
      <c r="A560" s="150"/>
      <c r="B560" s="198"/>
      <c r="C560" s="150" t="s">
        <v>326</v>
      </c>
      <c r="D560" s="223" t="s">
        <v>243</v>
      </c>
      <c r="E560" s="257" t="s">
        <v>310</v>
      </c>
      <c r="F560" s="279">
        <v>124.336870026525</v>
      </c>
      <c r="G560" s="279">
        <v>121.750663129973</v>
      </c>
      <c r="H560" s="238"/>
      <c r="I560" s="279">
        <v>246.087533156499</v>
      </c>
      <c r="J560" s="279">
        <v>547.134615384615</v>
      </c>
      <c r="K560" s="279"/>
    </row>
    <row r="561" s="176" customFormat="1" ht="18" customHeight="1" spans="1:11">
      <c r="A561" s="150"/>
      <c r="B561" s="198"/>
      <c r="C561" s="150"/>
      <c r="D561" s="223"/>
      <c r="E561" s="257" t="s">
        <v>317</v>
      </c>
      <c r="F561" s="279">
        <v>150.6</v>
      </c>
      <c r="G561" s="279">
        <v>143.12</v>
      </c>
      <c r="H561" s="288"/>
      <c r="I561" s="279">
        <v>293.72</v>
      </c>
      <c r="J561" s="279">
        <v>652.74</v>
      </c>
      <c r="K561" s="279"/>
    </row>
    <row r="562" s="176" customFormat="1" ht="18" customHeight="1" spans="1:11">
      <c r="A562" s="150"/>
      <c r="B562" s="198"/>
      <c r="C562" s="150"/>
      <c r="D562" s="223"/>
      <c r="E562" s="257" t="s">
        <v>313</v>
      </c>
      <c r="F562" s="279">
        <v>136.51</v>
      </c>
      <c r="G562" s="279">
        <v>141.61</v>
      </c>
      <c r="H562" s="238"/>
      <c r="I562" s="279">
        <v>278.12</v>
      </c>
      <c r="J562" s="279">
        <v>618.075346666667</v>
      </c>
      <c r="K562" s="279"/>
    </row>
    <row r="563" s="176" customFormat="1" ht="18" customHeight="1" spans="1:11">
      <c r="A563" s="150"/>
      <c r="B563" s="198"/>
      <c r="C563" s="150"/>
      <c r="D563" s="223"/>
      <c r="E563" s="257" t="s">
        <v>320</v>
      </c>
      <c r="F563" s="279">
        <v>125.96</v>
      </c>
      <c r="G563" s="279">
        <v>113.78</v>
      </c>
      <c r="H563" s="289"/>
      <c r="I563" s="279">
        <v>239.74</v>
      </c>
      <c r="J563" s="279">
        <v>532.758219333333</v>
      </c>
      <c r="K563" s="279"/>
    </row>
    <row r="564" s="176" customFormat="1" ht="18" customHeight="1" spans="1:11">
      <c r="A564" s="150"/>
      <c r="B564" s="198"/>
      <c r="C564" s="150"/>
      <c r="D564" s="223"/>
      <c r="E564" s="257" t="s">
        <v>318</v>
      </c>
      <c r="F564" s="285">
        <v>115.8</v>
      </c>
      <c r="G564" s="285">
        <v>117.2</v>
      </c>
      <c r="H564" s="238"/>
      <c r="I564" s="285">
        <v>233</v>
      </c>
      <c r="J564" s="285">
        <v>517.803666666667</v>
      </c>
      <c r="K564" s="285"/>
    </row>
    <row r="565" s="176" customFormat="1" ht="18" customHeight="1" spans="1:11">
      <c r="A565" s="150"/>
      <c r="B565" s="198"/>
      <c r="C565" s="150"/>
      <c r="D565" s="223"/>
      <c r="E565" s="257" t="s">
        <v>321</v>
      </c>
      <c r="F565" s="206">
        <v>116.1</v>
      </c>
      <c r="G565" s="206">
        <v>113.5</v>
      </c>
      <c r="H565" s="290"/>
      <c r="I565" s="206">
        <v>229.6</v>
      </c>
      <c r="J565" s="206">
        <v>490.622820512821</v>
      </c>
      <c r="K565" s="206"/>
    </row>
    <row r="566" s="176" customFormat="1" ht="18" customHeight="1" spans="1:11">
      <c r="A566" s="150"/>
      <c r="B566" s="198"/>
      <c r="C566" s="150"/>
      <c r="D566" s="223"/>
      <c r="E566" s="257" t="s">
        <v>316</v>
      </c>
      <c r="F566" s="279">
        <v>130.71</v>
      </c>
      <c r="G566" s="279">
        <v>133.82</v>
      </c>
      <c r="H566" s="238"/>
      <c r="I566" s="279">
        <v>264.53</v>
      </c>
      <c r="J566" s="279">
        <v>587.8438566</v>
      </c>
      <c r="K566" s="279"/>
    </row>
    <row r="567" s="176" customFormat="1" ht="18" customHeight="1" spans="1:11">
      <c r="A567" s="150"/>
      <c r="B567" s="198"/>
      <c r="C567" s="150"/>
      <c r="D567" s="223"/>
      <c r="E567" s="257" t="s">
        <v>315</v>
      </c>
      <c r="F567" s="279">
        <v>140.96</v>
      </c>
      <c r="G567" s="279">
        <v>142.16</v>
      </c>
      <c r="H567" s="238"/>
      <c r="I567" s="279">
        <v>283.12</v>
      </c>
      <c r="J567" s="279">
        <v>629.19</v>
      </c>
      <c r="K567" s="279"/>
    </row>
    <row r="568" s="176" customFormat="1" ht="18" customHeight="1" spans="1:11">
      <c r="A568" s="150"/>
      <c r="B568" s="198"/>
      <c r="C568" s="150"/>
      <c r="D568" s="223"/>
      <c r="E568" s="257" t="s">
        <v>263</v>
      </c>
      <c r="F568" s="279">
        <v>106.521739130435</v>
      </c>
      <c r="G568" s="279">
        <v>120.948616600791</v>
      </c>
      <c r="H568" s="286"/>
      <c r="I568" s="279">
        <v>227.470355731225</v>
      </c>
      <c r="J568" s="279">
        <v>505.514953886693</v>
      </c>
      <c r="K568" s="279"/>
    </row>
    <row r="569" s="176" customFormat="1" ht="18" customHeight="1" spans="1:11">
      <c r="A569" s="150"/>
      <c r="B569" s="198"/>
      <c r="C569" s="150"/>
      <c r="D569" s="223"/>
      <c r="E569" s="257" t="s">
        <v>322</v>
      </c>
      <c r="F569" s="208">
        <v>100.83</v>
      </c>
      <c r="G569" s="208">
        <v>99.97</v>
      </c>
      <c r="H569" s="238"/>
      <c r="I569" s="208">
        <v>200.8</v>
      </c>
      <c r="J569" s="208">
        <v>446.28</v>
      </c>
      <c r="K569" s="206"/>
    </row>
    <row r="570" s="176" customFormat="1" ht="18" customHeight="1" spans="1:11">
      <c r="A570" s="150"/>
      <c r="B570" s="198"/>
      <c r="C570" s="150"/>
      <c r="D570" s="223"/>
      <c r="E570" s="257" t="s">
        <v>323</v>
      </c>
      <c r="F570" s="208">
        <v>109.64</v>
      </c>
      <c r="G570" s="208">
        <v>107.26</v>
      </c>
      <c r="H570" s="272"/>
      <c r="I570" s="208">
        <v>216.9</v>
      </c>
      <c r="J570" s="208">
        <v>482.24</v>
      </c>
      <c r="K570" s="206"/>
    </row>
    <row r="571" s="176" customFormat="1" ht="18" customHeight="1" spans="1:11">
      <c r="A571" s="150"/>
      <c r="B571" s="228"/>
      <c r="C571" s="150"/>
      <c r="D571" s="223"/>
      <c r="E571" s="280" t="s">
        <v>250</v>
      </c>
      <c r="F571" s="281"/>
      <c r="G571" s="281"/>
      <c r="H571" s="287"/>
      <c r="I571" s="281"/>
      <c r="J571" s="281">
        <v>546.382134459163</v>
      </c>
      <c r="K571" s="281"/>
    </row>
    <row r="572" s="176" customFormat="1" ht="18" customHeight="1" spans="1:11">
      <c r="A572" s="150" t="s">
        <v>214</v>
      </c>
      <c r="B572" s="195" t="s">
        <v>129</v>
      </c>
      <c r="C572" s="203" t="s">
        <v>327</v>
      </c>
      <c r="D572" s="204" t="s">
        <v>216</v>
      </c>
      <c r="E572" s="276" t="s">
        <v>309</v>
      </c>
      <c r="F572" s="207">
        <v>14.2992728635682</v>
      </c>
      <c r="G572" s="207">
        <v>13.9695202398801</v>
      </c>
      <c r="H572" s="207">
        <v>13.7696701649175</v>
      </c>
      <c r="I572" s="207">
        <v>42.0384632683658</v>
      </c>
      <c r="J572" s="207">
        <v>701.17</v>
      </c>
      <c r="K572" s="207">
        <v>12.97</v>
      </c>
    </row>
    <row r="573" s="176" customFormat="1" ht="18" customHeight="1" spans="1:11">
      <c r="A573" s="150"/>
      <c r="B573" s="198"/>
      <c r="C573" s="203"/>
      <c r="D573" s="204"/>
      <c r="E573" s="276" t="s">
        <v>310</v>
      </c>
      <c r="F573" s="207">
        <v>11.7617647058824</v>
      </c>
      <c r="G573" s="207">
        <v>11.0336554621849</v>
      </c>
      <c r="H573" s="207">
        <v>10.8096218487395</v>
      </c>
      <c r="I573" s="207">
        <v>33.6050420168067</v>
      </c>
      <c r="J573" s="207">
        <v>561.515827383585</v>
      </c>
      <c r="K573" s="207">
        <v>2.79465947525584</v>
      </c>
    </row>
    <row r="574" s="176" customFormat="1" ht="18" customHeight="1" spans="1:11">
      <c r="A574" s="150"/>
      <c r="B574" s="198"/>
      <c r="C574" s="203"/>
      <c r="D574" s="204"/>
      <c r="E574" s="276" t="s">
        <v>311</v>
      </c>
      <c r="F574" s="209">
        <v>12.92</v>
      </c>
      <c r="G574" s="209">
        <v>13.35</v>
      </c>
      <c r="H574" s="209">
        <v>12.82</v>
      </c>
      <c r="I574" s="209">
        <v>39.09</v>
      </c>
      <c r="J574" s="209">
        <v>651.666174043511</v>
      </c>
      <c r="K574" s="209">
        <v>4.07342756540036</v>
      </c>
    </row>
    <row r="575" s="176" customFormat="1" ht="18" customHeight="1" spans="1:11">
      <c r="A575" s="150"/>
      <c r="B575" s="198"/>
      <c r="C575" s="203"/>
      <c r="D575" s="204"/>
      <c r="E575" s="276" t="s">
        <v>312</v>
      </c>
      <c r="F575" s="212">
        <v>12.8903298350825</v>
      </c>
      <c r="G575" s="212">
        <v>12.0109895052474</v>
      </c>
      <c r="H575" s="212">
        <v>12.5006221889055</v>
      </c>
      <c r="I575" s="212">
        <v>37.4019415292354</v>
      </c>
      <c r="J575" s="212">
        <v>623.833333333333</v>
      </c>
      <c r="K575" s="212">
        <v>6.09</v>
      </c>
    </row>
    <row r="576" s="176" customFormat="1" ht="18" customHeight="1" spans="1:11">
      <c r="A576" s="150"/>
      <c r="B576" s="198"/>
      <c r="C576" s="203"/>
      <c r="D576" s="204"/>
      <c r="E576" s="276" t="s">
        <v>313</v>
      </c>
      <c r="F576" s="212">
        <v>12.437992481203</v>
      </c>
      <c r="G576" s="212">
        <v>11.0649022556391</v>
      </c>
      <c r="H576" s="212">
        <v>12.3076992481203</v>
      </c>
      <c r="I576" s="212">
        <v>35.8105939849624</v>
      </c>
      <c r="J576" s="212">
        <v>596.99</v>
      </c>
      <c r="K576" s="212">
        <v>4.6</v>
      </c>
    </row>
    <row r="577" s="176" customFormat="1" ht="18" customHeight="1" spans="1:11">
      <c r="A577" s="150"/>
      <c r="B577" s="198"/>
      <c r="C577" s="203"/>
      <c r="D577" s="204"/>
      <c r="E577" s="276" t="s">
        <v>263</v>
      </c>
      <c r="F577" s="207">
        <v>12.5726136363636</v>
      </c>
      <c r="G577" s="207">
        <v>12.5928106060606</v>
      </c>
      <c r="H577" s="207">
        <v>12.7745833333333</v>
      </c>
      <c r="I577" s="207">
        <v>37.9400075757576</v>
      </c>
      <c r="J577" s="207">
        <v>638.752602291858</v>
      </c>
      <c r="K577" s="207">
        <v>8.30210435283944</v>
      </c>
    </row>
    <row r="578" s="176" customFormat="1" ht="18" customHeight="1" spans="1:11">
      <c r="A578" s="150"/>
      <c r="B578" s="198"/>
      <c r="C578" s="203"/>
      <c r="D578" s="204"/>
      <c r="E578" s="276" t="s">
        <v>314</v>
      </c>
      <c r="F578" s="207">
        <v>11.821131934033</v>
      </c>
      <c r="G578" s="207">
        <v>12.140892053973</v>
      </c>
      <c r="H578" s="212">
        <v>11.6912293853073</v>
      </c>
      <c r="I578" s="212">
        <v>35.6532533733133</v>
      </c>
      <c r="J578" s="212">
        <v>594.666666666667</v>
      </c>
      <c r="K578" s="212">
        <v>3.18102949681897</v>
      </c>
    </row>
    <row r="579" s="176" customFormat="1" ht="18" customHeight="1" spans="1:11">
      <c r="A579" s="150"/>
      <c r="B579" s="198"/>
      <c r="C579" s="203"/>
      <c r="D579" s="204"/>
      <c r="E579" s="276" t="s">
        <v>315</v>
      </c>
      <c r="F579" s="212">
        <v>9.87407407407408</v>
      </c>
      <c r="G579" s="212">
        <v>10.5158888888889</v>
      </c>
      <c r="H579" s="212">
        <v>11.1577037037037</v>
      </c>
      <c r="I579" s="212">
        <v>31.5476666666667</v>
      </c>
      <c r="J579" s="212">
        <v>526.19</v>
      </c>
      <c r="K579" s="212">
        <v>6.5</v>
      </c>
    </row>
    <row r="580" s="176" customFormat="1" ht="18" customHeight="1" spans="1:11">
      <c r="A580" s="150"/>
      <c r="B580" s="198"/>
      <c r="C580" s="203"/>
      <c r="D580" s="204"/>
      <c r="E580" s="276" t="s">
        <v>316</v>
      </c>
      <c r="F580" s="212">
        <v>12.5850882352941</v>
      </c>
      <c r="G580" s="212">
        <v>13.1535735294118</v>
      </c>
      <c r="H580" s="212">
        <v>12.3792573529412</v>
      </c>
      <c r="I580" s="212">
        <v>38.1179191176471</v>
      </c>
      <c r="J580" s="212">
        <v>635.3</v>
      </c>
      <c r="K580" s="212">
        <v>9.52</v>
      </c>
    </row>
    <row r="581" s="176" customFormat="1" ht="18" customHeight="1" spans="1:11">
      <c r="A581" s="150"/>
      <c r="B581" s="198"/>
      <c r="C581" s="203"/>
      <c r="D581" s="204"/>
      <c r="E581" s="276" t="s">
        <v>317</v>
      </c>
      <c r="F581" s="207">
        <v>12.4211363636364</v>
      </c>
      <c r="G581" s="207">
        <v>12.8654696969697</v>
      </c>
      <c r="H581" s="207">
        <v>12.6231060606061</v>
      </c>
      <c r="I581" s="207">
        <v>37.9097121212121</v>
      </c>
      <c r="J581" s="212">
        <v>632.02</v>
      </c>
      <c r="K581" s="207">
        <v>3.13</v>
      </c>
    </row>
    <row r="582" s="176" customFormat="1" ht="18" customHeight="1" spans="1:11">
      <c r="A582" s="150"/>
      <c r="B582" s="198"/>
      <c r="C582" s="203"/>
      <c r="D582" s="204"/>
      <c r="E582" s="276" t="s">
        <v>318</v>
      </c>
      <c r="F582" s="212">
        <v>11.6316592592593</v>
      </c>
      <c r="G582" s="212">
        <v>12.3327185185185</v>
      </c>
      <c r="H582" s="212">
        <v>12.2142296296296</v>
      </c>
      <c r="I582" s="212">
        <v>36.1786074074074</v>
      </c>
      <c r="J582" s="212">
        <v>595.562408852309</v>
      </c>
      <c r="K582" s="282">
        <v>3.24034939419555</v>
      </c>
    </row>
    <row r="583" s="176" customFormat="1" ht="18" customHeight="1" spans="1:11">
      <c r="A583" s="150"/>
      <c r="B583" s="198"/>
      <c r="C583" s="203"/>
      <c r="D583" s="204"/>
      <c r="E583" s="276" t="s">
        <v>325</v>
      </c>
      <c r="F583" s="212">
        <v>11.9229444444444</v>
      </c>
      <c r="G583" s="212">
        <v>12.2561944444444</v>
      </c>
      <c r="H583" s="212">
        <v>11.9507152777778</v>
      </c>
      <c r="I583" s="212">
        <v>36.1298541666667</v>
      </c>
      <c r="J583" s="212">
        <v>602.314814814815</v>
      </c>
      <c r="K583" s="282">
        <v>2.33007387271743</v>
      </c>
    </row>
    <row r="584" s="176" customFormat="1" ht="18" customHeight="1" spans="1:11">
      <c r="A584" s="150"/>
      <c r="B584" s="198"/>
      <c r="C584" s="203"/>
      <c r="D584" s="204"/>
      <c r="E584" s="277" t="s">
        <v>250</v>
      </c>
      <c r="F584" s="215"/>
      <c r="G584" s="215"/>
      <c r="H584" s="215"/>
      <c r="I584" s="215"/>
      <c r="J584" s="215">
        <v>613.271557307525</v>
      </c>
      <c r="K584" s="215">
        <v>5.56902108853627</v>
      </c>
    </row>
    <row r="585" s="176" customFormat="1" ht="18" customHeight="1" spans="1:11">
      <c r="A585" s="150"/>
      <c r="B585" s="198"/>
      <c r="C585" s="203" t="s">
        <v>327</v>
      </c>
      <c r="D585" s="278" t="s">
        <v>301</v>
      </c>
      <c r="E585" s="276" t="s">
        <v>309</v>
      </c>
      <c r="F585" s="207">
        <v>13.75</v>
      </c>
      <c r="G585" s="207">
        <v>13.82</v>
      </c>
      <c r="H585" s="207">
        <v>13.86</v>
      </c>
      <c r="I585" s="207">
        <v>41.43</v>
      </c>
      <c r="J585" s="207">
        <v>690.5</v>
      </c>
      <c r="K585" s="207">
        <v>10.04</v>
      </c>
    </row>
    <row r="586" s="176" customFormat="1" ht="18" customHeight="1" spans="1:11">
      <c r="A586" s="150"/>
      <c r="B586" s="198"/>
      <c r="C586" s="203"/>
      <c r="D586" s="278"/>
      <c r="E586" s="276" t="s">
        <v>310</v>
      </c>
      <c r="F586" s="207">
        <v>10.4814285714286</v>
      </c>
      <c r="G586" s="207">
        <v>10.3693277310924</v>
      </c>
      <c r="H586" s="207">
        <v>10.7616806722689</v>
      </c>
      <c r="I586" s="207">
        <v>31.6124369747899</v>
      </c>
      <c r="J586" s="207">
        <v>526.636974789916</v>
      </c>
      <c r="K586" s="207">
        <v>5.22427516831823</v>
      </c>
    </row>
    <row r="587" s="176" customFormat="1" ht="18" customHeight="1" spans="1:11">
      <c r="A587" s="150"/>
      <c r="B587" s="198"/>
      <c r="C587" s="203"/>
      <c r="D587" s="278"/>
      <c r="E587" s="276" t="s">
        <v>311</v>
      </c>
      <c r="F587" s="209">
        <v>12.18</v>
      </c>
      <c r="G587" s="209">
        <v>11.64</v>
      </c>
      <c r="H587" s="209">
        <v>11.73</v>
      </c>
      <c r="I587" s="209">
        <v>35.55</v>
      </c>
      <c r="J587" s="209">
        <v>592.5029625</v>
      </c>
      <c r="K587" s="209">
        <v>4.9606665190434</v>
      </c>
    </row>
    <row r="588" s="176" customFormat="1" ht="18" customHeight="1" spans="1:11">
      <c r="A588" s="150"/>
      <c r="B588" s="198"/>
      <c r="C588" s="203"/>
      <c r="D588" s="278"/>
      <c r="E588" s="276" t="s">
        <v>312</v>
      </c>
      <c r="F588" s="212">
        <v>11.94</v>
      </c>
      <c r="G588" s="212">
        <v>12.66</v>
      </c>
      <c r="H588" s="212">
        <v>12.93</v>
      </c>
      <c r="I588" s="212">
        <v>37.53</v>
      </c>
      <c r="J588" s="212">
        <v>625.5</v>
      </c>
      <c r="K588" s="212">
        <v>7.25860383764598</v>
      </c>
    </row>
    <row r="589" s="176" customFormat="1" ht="18" customHeight="1" spans="1:11">
      <c r="A589" s="150"/>
      <c r="B589" s="198"/>
      <c r="C589" s="203"/>
      <c r="D589" s="278"/>
      <c r="E589" s="276" t="s">
        <v>313</v>
      </c>
      <c r="F589" s="212">
        <v>12.7883458646617</v>
      </c>
      <c r="G589" s="212">
        <v>12.998977443609</v>
      </c>
      <c r="H589" s="212">
        <v>13.3199398496241</v>
      </c>
      <c r="I589" s="212">
        <v>39.1072631578947</v>
      </c>
      <c r="J589" s="212">
        <v>651.494561403509</v>
      </c>
      <c r="K589" s="212">
        <v>8.06541019955655</v>
      </c>
    </row>
    <row r="590" s="176" customFormat="1" ht="18" customHeight="1" spans="1:11">
      <c r="A590" s="150"/>
      <c r="B590" s="198"/>
      <c r="C590" s="203"/>
      <c r="D590" s="278"/>
      <c r="E590" s="276" t="s">
        <v>314</v>
      </c>
      <c r="F590" s="207">
        <v>11.425</v>
      </c>
      <c r="G590" s="207">
        <v>11.48</v>
      </c>
      <c r="H590" s="207">
        <v>11.401</v>
      </c>
      <c r="I590" s="207">
        <v>34.306</v>
      </c>
      <c r="J590" s="207">
        <v>571.766666666667</v>
      </c>
      <c r="K590" s="207">
        <v>2.91285435728212</v>
      </c>
    </row>
    <row r="591" s="176" customFormat="1" ht="18" customHeight="1" spans="1:11">
      <c r="A591" s="150"/>
      <c r="B591" s="198"/>
      <c r="C591" s="203"/>
      <c r="D591" s="278"/>
      <c r="E591" s="276" t="s">
        <v>315</v>
      </c>
      <c r="F591" s="207">
        <v>10.5138962962963</v>
      </c>
      <c r="G591" s="207">
        <v>10.4348444444444</v>
      </c>
      <c r="H591" s="212">
        <v>10.3557925925926</v>
      </c>
      <c r="I591" s="212">
        <v>31.3045333333333</v>
      </c>
      <c r="J591" s="212">
        <v>521.507555555556</v>
      </c>
      <c r="K591" s="212">
        <v>5.6</v>
      </c>
    </row>
    <row r="592" s="176" customFormat="1" ht="18" customHeight="1" spans="1:11">
      <c r="A592" s="150"/>
      <c r="B592" s="198"/>
      <c r="C592" s="203"/>
      <c r="D592" s="278"/>
      <c r="E592" s="276" t="s">
        <v>316</v>
      </c>
      <c r="F592" s="212">
        <v>12.0695238095238</v>
      </c>
      <c r="G592" s="212">
        <v>11.8610863095238</v>
      </c>
      <c r="H592" s="212">
        <v>13.6774702380952</v>
      </c>
      <c r="I592" s="212">
        <v>37.6080803571429</v>
      </c>
      <c r="J592" s="212">
        <v>626.519419642857</v>
      </c>
      <c r="K592" s="212">
        <v>8.25772744945568</v>
      </c>
    </row>
    <row r="593" s="176" customFormat="1" ht="18" customHeight="1" spans="1:11">
      <c r="A593" s="150"/>
      <c r="B593" s="198"/>
      <c r="C593" s="203"/>
      <c r="D593" s="278"/>
      <c r="E593" s="276" t="s">
        <v>317</v>
      </c>
      <c r="F593" s="212">
        <v>14.0474242424242</v>
      </c>
      <c r="G593" s="212">
        <v>13.7240303030303</v>
      </c>
      <c r="H593" s="212">
        <v>13.5926515151515</v>
      </c>
      <c r="I593" s="212">
        <v>41.3641060606061</v>
      </c>
      <c r="J593" s="212">
        <v>689.091691919192</v>
      </c>
      <c r="K593" s="212">
        <v>6.51</v>
      </c>
    </row>
    <row r="594" s="176" customFormat="1" ht="18" customHeight="1" spans="1:11">
      <c r="A594" s="150"/>
      <c r="B594" s="198"/>
      <c r="C594" s="203"/>
      <c r="D594" s="278"/>
      <c r="E594" s="276" t="s">
        <v>318</v>
      </c>
      <c r="F594" s="207">
        <v>11.185837037037</v>
      </c>
      <c r="G594" s="207">
        <v>11.492162962963</v>
      </c>
      <c r="H594" s="207">
        <v>11.452637037037</v>
      </c>
      <c r="I594" s="207">
        <v>34.130637037037</v>
      </c>
      <c r="J594" s="212">
        <v>568.588098765432</v>
      </c>
      <c r="K594" s="207">
        <v>8.51398052152061</v>
      </c>
    </row>
    <row r="595" s="176" customFormat="1" ht="18" customHeight="1" spans="1:11">
      <c r="A595" s="150"/>
      <c r="B595" s="198"/>
      <c r="C595" s="203"/>
      <c r="D595" s="278"/>
      <c r="E595" s="276" t="s">
        <v>319</v>
      </c>
      <c r="F595" s="212">
        <v>13.1720148148148</v>
      </c>
      <c r="G595" s="212">
        <v>13.092962962963</v>
      </c>
      <c r="H595" s="212">
        <v>12.6384148148148</v>
      </c>
      <c r="I595" s="212">
        <v>38.9033925925926</v>
      </c>
      <c r="J595" s="212">
        <v>648.09824691358</v>
      </c>
      <c r="K595" s="212">
        <v>5.38008565310494</v>
      </c>
    </row>
    <row r="596" s="176" customFormat="1" ht="18" customHeight="1" spans="1:11">
      <c r="A596" s="150"/>
      <c r="B596" s="198"/>
      <c r="C596" s="203"/>
      <c r="D596" s="278"/>
      <c r="E596" s="277" t="s">
        <v>250</v>
      </c>
      <c r="F596" s="215"/>
      <c r="G596" s="215"/>
      <c r="H596" s="215"/>
      <c r="I596" s="215"/>
      <c r="J596" s="215">
        <v>610.098877585256</v>
      </c>
      <c r="K596" s="283">
        <v>6.6662373175614</v>
      </c>
    </row>
    <row r="597" s="176" customFormat="1" ht="18" customHeight="1" spans="1:11">
      <c r="A597" s="150"/>
      <c r="B597" s="198"/>
      <c r="C597" s="29" t="s">
        <v>130</v>
      </c>
      <c r="D597" s="223" t="s">
        <v>243</v>
      </c>
      <c r="E597" s="257" t="s">
        <v>310</v>
      </c>
      <c r="F597" s="291">
        <v>129.2</v>
      </c>
      <c r="G597" s="291">
        <v>127.2</v>
      </c>
      <c r="H597" s="291"/>
      <c r="I597" s="291">
        <v>256.4</v>
      </c>
      <c r="J597" s="291">
        <v>567.038461538461</v>
      </c>
      <c r="K597" s="291">
        <v>4.05844155844156</v>
      </c>
    </row>
    <row r="598" s="176" customFormat="1" ht="18" customHeight="1" spans="1:11">
      <c r="A598" s="150"/>
      <c r="B598" s="198"/>
      <c r="C598" s="29"/>
      <c r="D598" s="223"/>
      <c r="E598" s="257" t="s">
        <v>317</v>
      </c>
      <c r="F598" s="291">
        <v>150.2</v>
      </c>
      <c r="G598" s="291">
        <v>155.61</v>
      </c>
      <c r="H598" s="291"/>
      <c r="I598" s="291">
        <v>305.81</v>
      </c>
      <c r="J598" s="291">
        <v>679.61</v>
      </c>
      <c r="K598" s="291">
        <v>5.36</v>
      </c>
    </row>
    <row r="599" s="176" customFormat="1" ht="18" customHeight="1" spans="1:11">
      <c r="A599" s="150"/>
      <c r="B599" s="198"/>
      <c r="C599" s="29"/>
      <c r="D599" s="223"/>
      <c r="E599" s="257" t="s">
        <v>313</v>
      </c>
      <c r="F599" s="291">
        <v>148.01</v>
      </c>
      <c r="G599" s="291">
        <v>143.87</v>
      </c>
      <c r="H599" s="291"/>
      <c r="I599" s="291">
        <v>291.88</v>
      </c>
      <c r="J599" s="291">
        <v>648.654653333333</v>
      </c>
      <c r="K599" s="291">
        <v>5.10244499657916</v>
      </c>
    </row>
    <row r="600" s="176" customFormat="1" ht="18" customHeight="1" spans="1:11">
      <c r="A600" s="150"/>
      <c r="B600" s="198"/>
      <c r="C600" s="29"/>
      <c r="D600" s="223"/>
      <c r="E600" s="257" t="s">
        <v>328</v>
      </c>
      <c r="F600" s="285">
        <v>153.388254052618</v>
      </c>
      <c r="G600" s="285">
        <v>147.737842147223</v>
      </c>
      <c r="H600" s="285"/>
      <c r="I600" s="285">
        <v>301.126096199841</v>
      </c>
      <c r="J600" s="285">
        <v>669.202561121446</v>
      </c>
      <c r="K600" s="285">
        <v>3.41912519679651</v>
      </c>
    </row>
    <row r="601" s="176" customFormat="1" ht="18" customHeight="1" spans="1:11">
      <c r="A601" s="150"/>
      <c r="B601" s="198"/>
      <c r="C601" s="29"/>
      <c r="D601" s="223"/>
      <c r="E601" s="257" t="s">
        <v>329</v>
      </c>
      <c r="F601" s="291">
        <v>138.870320855615</v>
      </c>
      <c r="G601" s="291">
        <v>138.135026737968</v>
      </c>
      <c r="H601" s="291"/>
      <c r="I601" s="291">
        <v>277.005347593583</v>
      </c>
      <c r="J601" s="291">
        <v>615.598217468806</v>
      </c>
      <c r="K601" s="291">
        <v>4.21224695083617</v>
      </c>
    </row>
    <row r="602" s="176" customFormat="1" ht="18" customHeight="1" spans="1:11">
      <c r="A602" s="150"/>
      <c r="B602" s="198"/>
      <c r="C602" s="29"/>
      <c r="D602" s="223"/>
      <c r="E602" s="257" t="s">
        <v>316</v>
      </c>
      <c r="F602" s="291">
        <v>139.52</v>
      </c>
      <c r="G602" s="291">
        <v>141.5</v>
      </c>
      <c r="H602" s="291"/>
      <c r="I602" s="291">
        <v>281.02</v>
      </c>
      <c r="J602" s="291">
        <v>624.4882644</v>
      </c>
      <c r="K602" s="291">
        <v>6.04137549031263</v>
      </c>
    </row>
    <row r="603" s="176" customFormat="1" ht="18" customHeight="1" spans="1:11">
      <c r="A603" s="150"/>
      <c r="B603" s="198"/>
      <c r="C603" s="29"/>
      <c r="D603" s="223"/>
      <c r="E603" s="257" t="s">
        <v>315</v>
      </c>
      <c r="F603" s="291">
        <v>151.96</v>
      </c>
      <c r="G603" s="291">
        <v>153.8</v>
      </c>
      <c r="H603" s="291"/>
      <c r="I603" s="291">
        <v>305.76</v>
      </c>
      <c r="J603" s="291">
        <v>679.5</v>
      </c>
      <c r="K603" s="291">
        <v>5.94</v>
      </c>
    </row>
    <row r="604" s="176" customFormat="1" ht="18" customHeight="1" spans="1:11">
      <c r="A604" s="150"/>
      <c r="B604" s="198"/>
      <c r="C604" s="29"/>
      <c r="D604" s="223"/>
      <c r="E604" s="257" t="s">
        <v>330</v>
      </c>
      <c r="F604" s="292">
        <v>150.137142857143</v>
      </c>
      <c r="G604" s="292">
        <v>150.865714285714</v>
      </c>
      <c r="H604" s="292"/>
      <c r="I604" s="292">
        <v>301.002857142857</v>
      </c>
      <c r="J604" s="295">
        <v>668.93</v>
      </c>
      <c r="K604" s="296">
        <v>5.78142543131394</v>
      </c>
    </row>
    <row r="605" s="176" customFormat="1" ht="18" customHeight="1" spans="1:11">
      <c r="A605" s="150"/>
      <c r="B605" s="198"/>
      <c r="C605" s="29"/>
      <c r="D605" s="223"/>
      <c r="E605" s="257" t="s">
        <v>322</v>
      </c>
      <c r="F605" s="293">
        <v>109.81</v>
      </c>
      <c r="G605" s="293">
        <v>108.08</v>
      </c>
      <c r="H605" s="293"/>
      <c r="I605" s="293">
        <v>217.89</v>
      </c>
      <c r="J605" s="293">
        <v>484.44</v>
      </c>
      <c r="K605" s="291">
        <v>7</v>
      </c>
    </row>
    <row r="606" s="176" customFormat="1" ht="18" customHeight="1" spans="1:11">
      <c r="A606" s="150"/>
      <c r="B606" s="198"/>
      <c r="C606" s="29"/>
      <c r="D606" s="223"/>
      <c r="E606" s="257" t="s">
        <v>323</v>
      </c>
      <c r="F606" s="293">
        <v>115.61</v>
      </c>
      <c r="G606" s="293">
        <v>119.33</v>
      </c>
      <c r="H606" s="293"/>
      <c r="I606" s="293">
        <v>234.94</v>
      </c>
      <c r="J606" s="293">
        <v>522.35</v>
      </c>
      <c r="K606" s="291">
        <v>7.48</v>
      </c>
    </row>
    <row r="607" s="176" customFormat="1" ht="18" customHeight="1" spans="1:11">
      <c r="A607" s="150"/>
      <c r="B607" s="228"/>
      <c r="C607" s="29"/>
      <c r="D607" s="223"/>
      <c r="E607" s="280" t="s">
        <v>250</v>
      </c>
      <c r="F607" s="281"/>
      <c r="G607" s="281"/>
      <c r="H607" s="281"/>
      <c r="I607" s="281"/>
      <c r="J607" s="281">
        <v>615.981215786205</v>
      </c>
      <c r="K607" s="281">
        <v>5.439505962428</v>
      </c>
    </row>
    <row r="608" s="176" customFormat="1" ht="18" customHeight="1" spans="1:11">
      <c r="A608" s="150" t="s">
        <v>214</v>
      </c>
      <c r="B608" s="195" t="s">
        <v>331</v>
      </c>
      <c r="C608" s="203" t="s">
        <v>332</v>
      </c>
      <c r="D608" s="204" t="s">
        <v>216</v>
      </c>
      <c r="E608" s="276" t="s">
        <v>309</v>
      </c>
      <c r="F608" s="207">
        <v>14.0194827586207</v>
      </c>
      <c r="G608" s="207">
        <v>13.9295502248876</v>
      </c>
      <c r="H608" s="207">
        <v>14.0294752623688</v>
      </c>
      <c r="I608" s="207">
        <v>41.9785082458771</v>
      </c>
      <c r="J608" s="207">
        <v>700.17</v>
      </c>
      <c r="K608" s="207">
        <v>12.81</v>
      </c>
    </row>
    <row r="609" s="176" customFormat="1" ht="18" customHeight="1" spans="1:11">
      <c r="A609" s="150"/>
      <c r="B609" s="198"/>
      <c r="C609" s="203"/>
      <c r="D609" s="204"/>
      <c r="E609" s="276" t="s">
        <v>310</v>
      </c>
      <c r="F609" s="207">
        <v>12.1538235294118</v>
      </c>
      <c r="G609" s="207">
        <v>10.7536134453782</v>
      </c>
      <c r="H609" s="207">
        <v>11.3697058823529</v>
      </c>
      <c r="I609" s="207">
        <v>34.2771428571429</v>
      </c>
      <c r="J609" s="207">
        <v>572.746143931257</v>
      </c>
      <c r="K609" s="207">
        <v>4.85055266476097</v>
      </c>
    </row>
    <row r="610" s="176" customFormat="1" ht="18" customHeight="1" spans="1:11">
      <c r="A610" s="150"/>
      <c r="B610" s="198"/>
      <c r="C610" s="203"/>
      <c r="D610" s="204"/>
      <c r="E610" s="276" t="s">
        <v>311</v>
      </c>
      <c r="F610" s="209">
        <v>13.69</v>
      </c>
      <c r="G610" s="209">
        <v>13.26</v>
      </c>
      <c r="H610" s="209">
        <v>13.16</v>
      </c>
      <c r="I610" s="209">
        <v>40.11</v>
      </c>
      <c r="J610" s="209">
        <v>668.670510127532</v>
      </c>
      <c r="K610" s="209">
        <v>6.78908108590964</v>
      </c>
    </row>
    <row r="611" s="176" customFormat="1" ht="18" customHeight="1" spans="1:11">
      <c r="A611" s="150"/>
      <c r="B611" s="198"/>
      <c r="C611" s="203"/>
      <c r="D611" s="204"/>
      <c r="E611" s="276" t="s">
        <v>312</v>
      </c>
      <c r="F611" s="212">
        <v>12.8903298350825</v>
      </c>
      <c r="G611" s="212">
        <v>13.6197826086957</v>
      </c>
      <c r="H611" s="212">
        <v>11.2415667166417</v>
      </c>
      <c r="I611" s="212">
        <v>37.7516791604198</v>
      </c>
      <c r="J611" s="212">
        <v>629.666666666667</v>
      </c>
      <c r="K611" s="212">
        <v>7.08</v>
      </c>
    </row>
    <row r="612" s="176" customFormat="1" ht="18" customHeight="1" spans="1:11">
      <c r="A612" s="150"/>
      <c r="B612" s="198"/>
      <c r="C612" s="203"/>
      <c r="D612" s="204"/>
      <c r="E612" s="276" t="s">
        <v>313</v>
      </c>
      <c r="F612" s="212">
        <v>12.3678345864662</v>
      </c>
      <c r="G612" s="212">
        <v>12.2876541353383</v>
      </c>
      <c r="H612" s="212">
        <v>11.1751503759399</v>
      </c>
      <c r="I612" s="212">
        <v>35.8306390977444</v>
      </c>
      <c r="J612" s="212">
        <v>597.33</v>
      </c>
      <c r="K612" s="212">
        <v>4.66</v>
      </c>
    </row>
    <row r="613" s="176" customFormat="1" ht="18" customHeight="1" spans="1:11">
      <c r="A613" s="150"/>
      <c r="B613" s="198"/>
      <c r="C613" s="203"/>
      <c r="D613" s="204"/>
      <c r="E613" s="276" t="s">
        <v>263</v>
      </c>
      <c r="F613" s="207">
        <v>13.0472424242424</v>
      </c>
      <c r="G613" s="207">
        <v>13.2391136363636</v>
      </c>
      <c r="H613" s="207">
        <v>12.1989696969697</v>
      </c>
      <c r="I613" s="207">
        <v>38.4853257575758</v>
      </c>
      <c r="J613" s="207">
        <v>647.933502085246</v>
      </c>
      <c r="K613" s="207">
        <v>9.85874891899684</v>
      </c>
    </row>
    <row r="614" s="176" customFormat="1" ht="18" customHeight="1" spans="1:11">
      <c r="A614" s="150"/>
      <c r="B614" s="198"/>
      <c r="C614" s="203"/>
      <c r="D614" s="204"/>
      <c r="E614" s="276" t="s">
        <v>314</v>
      </c>
      <c r="F614" s="207">
        <v>12.2707946026987</v>
      </c>
      <c r="G614" s="207">
        <v>11.9510344827586</v>
      </c>
      <c r="H614" s="212">
        <v>12.2807871064468</v>
      </c>
      <c r="I614" s="212">
        <v>36.502616191904</v>
      </c>
      <c r="J614" s="212">
        <v>608.833333333333</v>
      </c>
      <c r="K614" s="212">
        <v>5.63909774436092</v>
      </c>
    </row>
    <row r="615" s="176" customFormat="1" ht="18" customHeight="1" spans="1:11">
      <c r="A615" s="150"/>
      <c r="B615" s="198"/>
      <c r="C615" s="203"/>
      <c r="D615" s="204"/>
      <c r="E615" s="276" t="s">
        <v>315</v>
      </c>
      <c r="F615" s="212">
        <v>10.1900444444444</v>
      </c>
      <c r="G615" s="212">
        <v>10.4171481481481</v>
      </c>
      <c r="H615" s="212">
        <v>10.6442518518519</v>
      </c>
      <c r="I615" s="212">
        <v>31.2514444444444</v>
      </c>
      <c r="J615" s="212">
        <v>521.25</v>
      </c>
      <c r="K615" s="212">
        <v>5.5</v>
      </c>
    </row>
    <row r="616" s="176" customFormat="1" ht="18" customHeight="1" spans="1:11">
      <c r="A616" s="150"/>
      <c r="B616" s="198"/>
      <c r="C616" s="203"/>
      <c r="D616" s="204"/>
      <c r="E616" s="276" t="s">
        <v>316</v>
      </c>
      <c r="F616" s="212">
        <v>13.0359558823529</v>
      </c>
      <c r="G616" s="212">
        <v>13.2319852941176</v>
      </c>
      <c r="H616" s="212">
        <v>12.496875</v>
      </c>
      <c r="I616" s="212">
        <v>38.7648161764706</v>
      </c>
      <c r="J616" s="212">
        <v>646.08</v>
      </c>
      <c r="K616" s="212">
        <v>11.38</v>
      </c>
    </row>
    <row r="617" s="176" customFormat="1" ht="18" customHeight="1" spans="1:11">
      <c r="A617" s="150"/>
      <c r="B617" s="198"/>
      <c r="C617" s="203"/>
      <c r="D617" s="204"/>
      <c r="E617" s="276" t="s">
        <v>317</v>
      </c>
      <c r="F617" s="207">
        <v>13.2290151515152</v>
      </c>
      <c r="G617" s="207">
        <v>12.9159621212121</v>
      </c>
      <c r="H617" s="207">
        <v>12.976553030303</v>
      </c>
      <c r="I617" s="207">
        <v>39.1215303030303</v>
      </c>
      <c r="J617" s="212">
        <v>652.22</v>
      </c>
      <c r="K617" s="207">
        <v>6.43</v>
      </c>
    </row>
    <row r="618" s="176" customFormat="1" ht="18" customHeight="1" spans="1:11">
      <c r="A618" s="150"/>
      <c r="B618" s="198"/>
      <c r="C618" s="203"/>
      <c r="D618" s="204"/>
      <c r="E618" s="276" t="s">
        <v>318</v>
      </c>
      <c r="F618" s="212">
        <v>12.7573037037037</v>
      </c>
      <c r="G618" s="212">
        <v>13.0436518518519</v>
      </c>
      <c r="H618" s="212">
        <v>13.2806296296296</v>
      </c>
      <c r="I618" s="212">
        <v>39.0815851851852</v>
      </c>
      <c r="J618" s="212">
        <v>643.350440566987</v>
      </c>
      <c r="K618" s="282">
        <v>11.5243730628346</v>
      </c>
    </row>
    <row r="619" s="176" customFormat="1" ht="18" customHeight="1" spans="1:11">
      <c r="A619" s="150"/>
      <c r="B619" s="198"/>
      <c r="C619" s="203"/>
      <c r="D619" s="204"/>
      <c r="E619" s="276" t="s">
        <v>325</v>
      </c>
      <c r="F619" s="212">
        <v>12.1451111111111</v>
      </c>
      <c r="G619" s="212">
        <v>12.3857916666667</v>
      </c>
      <c r="H619" s="212">
        <v>12.0432847222222</v>
      </c>
      <c r="I619" s="212">
        <v>36.5741875</v>
      </c>
      <c r="J619" s="212">
        <v>609.722222222222</v>
      </c>
      <c r="K619" s="282">
        <v>3.58855287499526</v>
      </c>
    </row>
    <row r="620" s="176" customFormat="1" ht="18" customHeight="1" spans="1:11">
      <c r="A620" s="150"/>
      <c r="B620" s="198"/>
      <c r="C620" s="203"/>
      <c r="D620" s="204"/>
      <c r="E620" s="277" t="s">
        <v>250</v>
      </c>
      <c r="F620" s="215"/>
      <c r="G620" s="215"/>
      <c r="H620" s="215"/>
      <c r="I620" s="215"/>
      <c r="J620" s="215">
        <v>624.811704861688</v>
      </c>
      <c r="K620" s="215">
        <v>7.55555065442546</v>
      </c>
    </row>
    <row r="621" s="176" customFormat="1" ht="18" customHeight="1" spans="1:11">
      <c r="A621" s="150"/>
      <c r="B621" s="198"/>
      <c r="C621" s="203" t="s">
        <v>332</v>
      </c>
      <c r="D621" s="278" t="s">
        <v>301</v>
      </c>
      <c r="E621" s="276" t="s">
        <v>309</v>
      </c>
      <c r="F621" s="207">
        <v>13.61</v>
      </c>
      <c r="G621" s="207">
        <v>13.65</v>
      </c>
      <c r="H621" s="207">
        <v>13.47</v>
      </c>
      <c r="I621" s="207">
        <v>40.73</v>
      </c>
      <c r="J621" s="207">
        <v>678.83</v>
      </c>
      <c r="K621" s="207">
        <v>8.18</v>
      </c>
    </row>
    <row r="622" s="176" customFormat="1" ht="18" customHeight="1" spans="1:11">
      <c r="A622" s="150"/>
      <c r="B622" s="198"/>
      <c r="C622" s="203"/>
      <c r="D622" s="278"/>
      <c r="E622" s="276" t="s">
        <v>310</v>
      </c>
      <c r="F622" s="207">
        <v>10.7616806722689</v>
      </c>
      <c r="G622" s="207">
        <v>10.4814285714286</v>
      </c>
      <c r="H622" s="207">
        <v>10.033025210084</v>
      </c>
      <c r="I622" s="207">
        <v>31.2761344537815</v>
      </c>
      <c r="J622" s="207">
        <v>521.034453781513</v>
      </c>
      <c r="K622" s="207">
        <v>4.10486798567654</v>
      </c>
    </row>
    <row r="623" s="176" customFormat="1" ht="18" customHeight="1" spans="1:11">
      <c r="A623" s="150"/>
      <c r="B623" s="198"/>
      <c r="C623" s="203"/>
      <c r="D623" s="278"/>
      <c r="E623" s="276" t="s">
        <v>311</v>
      </c>
      <c r="F623" s="209">
        <v>11.61</v>
      </c>
      <c r="G623" s="209">
        <v>12.06</v>
      </c>
      <c r="H623" s="209">
        <v>11.52</v>
      </c>
      <c r="I623" s="209">
        <v>35.19</v>
      </c>
      <c r="J623" s="209">
        <v>586.5029325</v>
      </c>
      <c r="K623" s="209">
        <v>3.89777369353409</v>
      </c>
    </row>
    <row r="624" s="176" customFormat="1" ht="18" customHeight="1" spans="1:11">
      <c r="A624" s="150"/>
      <c r="B624" s="198"/>
      <c r="C624" s="203"/>
      <c r="D624" s="278"/>
      <c r="E624" s="276" t="s">
        <v>312</v>
      </c>
      <c r="F624" s="212">
        <v>13.11</v>
      </c>
      <c r="G624" s="212">
        <v>12.15</v>
      </c>
      <c r="H624" s="212">
        <v>12.16</v>
      </c>
      <c r="I624" s="212">
        <v>37.42</v>
      </c>
      <c r="J624" s="212">
        <v>623.666666666667</v>
      </c>
      <c r="K624" s="212">
        <v>6.94423009871337</v>
      </c>
    </row>
    <row r="625" s="176" customFormat="1" ht="18" customHeight="1" spans="1:11">
      <c r="A625" s="150"/>
      <c r="B625" s="198"/>
      <c r="C625" s="203"/>
      <c r="D625" s="278"/>
      <c r="E625" s="276" t="s">
        <v>313</v>
      </c>
      <c r="F625" s="212">
        <v>13.4804210526316</v>
      </c>
      <c r="G625" s="212">
        <v>12.5351031900739</v>
      </c>
      <c r="H625" s="212">
        <v>13.4804210526316</v>
      </c>
      <c r="I625" s="212">
        <v>39.4959452953371</v>
      </c>
      <c r="J625" s="212">
        <v>657.969683368347</v>
      </c>
      <c r="K625" s="212">
        <v>9.13945863016043</v>
      </c>
    </row>
    <row r="626" s="176" customFormat="1" ht="18" customHeight="1" spans="1:11">
      <c r="A626" s="150"/>
      <c r="B626" s="198"/>
      <c r="C626" s="203"/>
      <c r="D626" s="278"/>
      <c r="E626" s="276" t="s">
        <v>314</v>
      </c>
      <c r="F626" s="207">
        <v>11.7</v>
      </c>
      <c r="G626" s="207">
        <v>11.24</v>
      </c>
      <c r="H626" s="207">
        <v>11.6</v>
      </c>
      <c r="I626" s="207">
        <v>34.54</v>
      </c>
      <c r="J626" s="207">
        <v>575.666666666667</v>
      </c>
      <c r="K626" s="207">
        <v>3.61481925903706</v>
      </c>
    </row>
    <row r="627" s="176" customFormat="1" ht="18" customHeight="1" spans="1:11">
      <c r="A627" s="150"/>
      <c r="B627" s="198"/>
      <c r="C627" s="203"/>
      <c r="D627" s="278"/>
      <c r="E627" s="276" t="s">
        <v>315</v>
      </c>
      <c r="F627" s="207">
        <v>10.5731851851852</v>
      </c>
      <c r="G627" s="207">
        <v>10.691762962963</v>
      </c>
      <c r="H627" s="212">
        <v>10.8103407407407</v>
      </c>
      <c r="I627" s="212">
        <v>32.0752888888889</v>
      </c>
      <c r="J627" s="212">
        <v>534.347703703704</v>
      </c>
      <c r="K627" s="212">
        <v>8.2</v>
      </c>
    </row>
    <row r="628" s="176" customFormat="1" ht="18" customHeight="1" spans="1:11">
      <c r="A628" s="150"/>
      <c r="B628" s="198"/>
      <c r="C628" s="203"/>
      <c r="D628" s="278"/>
      <c r="E628" s="276" t="s">
        <v>316</v>
      </c>
      <c r="F628" s="212">
        <v>11.9206398809524</v>
      </c>
      <c r="G628" s="212">
        <v>11.6923511904762</v>
      </c>
      <c r="H628" s="212">
        <v>13.2903720238095</v>
      </c>
      <c r="I628" s="212">
        <v>36.9033630952381</v>
      </c>
      <c r="J628" s="212">
        <v>614.77941468254</v>
      </c>
      <c r="K628" s="212">
        <v>6.22914506652843</v>
      </c>
    </row>
    <row r="629" s="176" customFormat="1" ht="18" customHeight="1" spans="1:11">
      <c r="A629" s="150"/>
      <c r="B629" s="198"/>
      <c r="C629" s="203"/>
      <c r="D629" s="278"/>
      <c r="E629" s="276" t="s">
        <v>317</v>
      </c>
      <c r="F629" s="212">
        <v>13.9362575757576</v>
      </c>
      <c r="G629" s="212">
        <v>13.9766818181818</v>
      </c>
      <c r="H629" s="212">
        <v>13.7442424242424</v>
      </c>
      <c r="I629" s="212">
        <v>41.6571818181818</v>
      </c>
      <c r="J629" s="212">
        <v>693.974090909091</v>
      </c>
      <c r="K629" s="212">
        <v>7.26</v>
      </c>
    </row>
    <row r="630" s="176" customFormat="1" ht="18" customHeight="1" spans="1:11">
      <c r="A630" s="150"/>
      <c r="B630" s="198"/>
      <c r="C630" s="203"/>
      <c r="D630" s="278"/>
      <c r="E630" s="276" t="s">
        <v>318</v>
      </c>
      <c r="F630" s="207">
        <v>11.2648888888889</v>
      </c>
      <c r="G630" s="207">
        <v>11.4131111111111</v>
      </c>
      <c r="H630" s="207">
        <v>11.1463111111111</v>
      </c>
      <c r="I630" s="207">
        <v>33.8243111111111</v>
      </c>
      <c r="J630" s="212">
        <v>563.484962962963</v>
      </c>
      <c r="K630" s="207">
        <v>7.54005655042415</v>
      </c>
    </row>
    <row r="631" s="176" customFormat="1" ht="18" customHeight="1" spans="1:11">
      <c r="A631" s="150"/>
      <c r="B631" s="198"/>
      <c r="C631" s="203"/>
      <c r="D631" s="278"/>
      <c r="E631" s="276" t="s">
        <v>319</v>
      </c>
      <c r="F631" s="212">
        <v>13.5376296296296</v>
      </c>
      <c r="G631" s="212">
        <v>13.4190518518519</v>
      </c>
      <c r="H631" s="212">
        <v>13.1621333333333</v>
      </c>
      <c r="I631" s="212">
        <v>40.1188148148148</v>
      </c>
      <c r="J631" s="212">
        <v>668.346172839506</v>
      </c>
      <c r="K631" s="212">
        <v>8.67237687366169</v>
      </c>
    </row>
    <row r="632" s="176" customFormat="1" ht="18" customHeight="1" spans="1:11">
      <c r="A632" s="150"/>
      <c r="B632" s="198"/>
      <c r="C632" s="203"/>
      <c r="D632" s="278"/>
      <c r="E632" s="277" t="s">
        <v>250</v>
      </c>
      <c r="F632" s="215"/>
      <c r="G632" s="215"/>
      <c r="H632" s="215"/>
      <c r="I632" s="215"/>
      <c r="J632" s="215">
        <v>610.681327562472</v>
      </c>
      <c r="K632" s="215">
        <v>6.76806957750793</v>
      </c>
    </row>
    <row r="633" s="176" customFormat="1" ht="18" customHeight="1" spans="1:11">
      <c r="A633" s="150"/>
      <c r="B633" s="198"/>
      <c r="C633" s="294" t="s">
        <v>132</v>
      </c>
      <c r="D633" s="223" t="s">
        <v>243</v>
      </c>
      <c r="E633" s="257" t="s">
        <v>310</v>
      </c>
      <c r="F633" s="291">
        <v>131</v>
      </c>
      <c r="G633" s="291">
        <v>126.4</v>
      </c>
      <c r="H633" s="238"/>
      <c r="I633" s="291">
        <v>257.4</v>
      </c>
      <c r="J633" s="291">
        <v>568.993965517241</v>
      </c>
      <c r="K633" s="291">
        <v>4.46428571428571</v>
      </c>
    </row>
    <row r="634" s="176" customFormat="1" ht="18" customHeight="1" spans="1:11">
      <c r="A634" s="150"/>
      <c r="B634" s="198"/>
      <c r="C634" s="85"/>
      <c r="D634" s="223"/>
      <c r="E634" s="257" t="s">
        <v>317</v>
      </c>
      <c r="F634" s="291">
        <v>152.42</v>
      </c>
      <c r="G634" s="291">
        <v>158.3</v>
      </c>
      <c r="H634" s="288"/>
      <c r="I634" s="291">
        <v>310.72</v>
      </c>
      <c r="J634" s="291">
        <v>690.52</v>
      </c>
      <c r="K634" s="291">
        <v>7.05</v>
      </c>
    </row>
    <row r="635" s="176" customFormat="1" ht="18" customHeight="1" spans="1:11">
      <c r="A635" s="150"/>
      <c r="B635" s="198"/>
      <c r="C635" s="85"/>
      <c r="D635" s="223"/>
      <c r="E635" s="257" t="s">
        <v>313</v>
      </c>
      <c r="F635" s="291">
        <v>145.37</v>
      </c>
      <c r="G635" s="291">
        <v>145.37</v>
      </c>
      <c r="H635" s="238"/>
      <c r="I635" s="291">
        <v>290.74</v>
      </c>
      <c r="J635" s="291">
        <v>646.121193333333</v>
      </c>
      <c r="K635" s="291">
        <v>4.69194483453963</v>
      </c>
    </row>
    <row r="636" s="176" customFormat="1" ht="18" customHeight="1" spans="1:11">
      <c r="A636" s="150"/>
      <c r="B636" s="198"/>
      <c r="C636" s="85"/>
      <c r="D636" s="223"/>
      <c r="E636" s="257" t="s">
        <v>328</v>
      </c>
      <c r="F636" s="285">
        <v>161.819027371778</v>
      </c>
      <c r="G636" s="285">
        <v>151.853574275844</v>
      </c>
      <c r="H636" s="289"/>
      <c r="I636" s="285">
        <v>313.672601647622</v>
      </c>
      <c r="J636" s="285">
        <v>697.085078394898</v>
      </c>
      <c r="K636" s="285">
        <v>7.72811280717369</v>
      </c>
    </row>
    <row r="637" s="176" customFormat="1" ht="18" customHeight="1" spans="1:11">
      <c r="A637" s="150"/>
      <c r="B637" s="198"/>
      <c r="C637" s="85"/>
      <c r="D637" s="223"/>
      <c r="E637" s="257" t="s">
        <v>329</v>
      </c>
      <c r="F637" s="291">
        <v>142.722259358289</v>
      </c>
      <c r="G637" s="291">
        <v>135.561497326203</v>
      </c>
      <c r="H637" s="238"/>
      <c r="I637" s="291">
        <v>278.283756684492</v>
      </c>
      <c r="J637" s="291">
        <v>618.439268605169</v>
      </c>
      <c r="K637" s="291">
        <v>4.69319753552118</v>
      </c>
    </row>
    <row r="638" s="176" customFormat="1" ht="18" customHeight="1" spans="1:11">
      <c r="A638" s="150"/>
      <c r="B638" s="198"/>
      <c r="C638" s="85"/>
      <c r="D638" s="223"/>
      <c r="E638" s="257" t="s">
        <v>316</v>
      </c>
      <c r="F638" s="291">
        <v>140.33</v>
      </c>
      <c r="G638" s="291">
        <v>138.29</v>
      </c>
      <c r="H638" s="290"/>
      <c r="I638" s="291">
        <v>278.62</v>
      </c>
      <c r="J638" s="291">
        <v>619.1549364</v>
      </c>
      <c r="K638" s="291">
        <v>5.13574848448832</v>
      </c>
    </row>
    <row r="639" s="176" customFormat="1" ht="18" customHeight="1" spans="1:11">
      <c r="A639" s="150"/>
      <c r="B639" s="198"/>
      <c r="C639" s="85"/>
      <c r="D639" s="223"/>
      <c r="E639" s="257" t="s">
        <v>315</v>
      </c>
      <c r="F639" s="291">
        <v>154.22</v>
      </c>
      <c r="G639" s="291">
        <v>155.1</v>
      </c>
      <c r="H639" s="238"/>
      <c r="I639" s="291">
        <v>309.32</v>
      </c>
      <c r="J639" s="291">
        <v>687.41</v>
      </c>
      <c r="K639" s="291">
        <v>7.17</v>
      </c>
    </row>
    <row r="640" s="176" customFormat="1" ht="18" customHeight="1" spans="1:11">
      <c r="A640" s="150"/>
      <c r="B640" s="198"/>
      <c r="C640" s="85"/>
      <c r="D640" s="223"/>
      <c r="E640" s="257" t="s">
        <v>330</v>
      </c>
      <c r="F640" s="292">
        <v>149.691428571429</v>
      </c>
      <c r="G640" s="292">
        <v>148.5</v>
      </c>
      <c r="H640" s="238"/>
      <c r="I640" s="292">
        <v>298.191428571429</v>
      </c>
      <c r="J640" s="295">
        <v>662.680751428571</v>
      </c>
      <c r="K640" s="296">
        <v>4.79319882799169</v>
      </c>
    </row>
    <row r="641" s="176" customFormat="1" ht="18" customHeight="1" spans="1:11">
      <c r="A641" s="150"/>
      <c r="B641" s="198"/>
      <c r="C641" s="85"/>
      <c r="D641" s="223"/>
      <c r="E641" s="257" t="s">
        <v>322</v>
      </c>
      <c r="F641" s="293">
        <v>105.84</v>
      </c>
      <c r="G641" s="293">
        <v>111.8</v>
      </c>
      <c r="H641" s="286"/>
      <c r="I641" s="293">
        <v>217.64</v>
      </c>
      <c r="J641" s="293">
        <v>483.89</v>
      </c>
      <c r="K641" s="291">
        <v>6.88</v>
      </c>
    </row>
    <row r="642" s="176" customFormat="1" ht="18" customHeight="1" spans="1:11">
      <c r="A642" s="150"/>
      <c r="B642" s="198"/>
      <c r="C642" s="85"/>
      <c r="D642" s="223"/>
      <c r="E642" s="257" t="s">
        <v>323</v>
      </c>
      <c r="F642" s="293">
        <v>114.88</v>
      </c>
      <c r="G642" s="293">
        <v>117.9</v>
      </c>
      <c r="H642" s="238"/>
      <c r="I642" s="293">
        <v>232.79</v>
      </c>
      <c r="J642" s="293">
        <v>517.57</v>
      </c>
      <c r="K642" s="291">
        <v>6.5</v>
      </c>
    </row>
    <row r="643" s="176" customFormat="1" ht="18" customHeight="1" spans="1:11">
      <c r="A643" s="150"/>
      <c r="B643" s="228"/>
      <c r="C643" s="85"/>
      <c r="D643" s="223"/>
      <c r="E643" s="280" t="s">
        <v>250</v>
      </c>
      <c r="F643" s="281"/>
      <c r="G643" s="281"/>
      <c r="H643" s="272"/>
      <c r="I643" s="281"/>
      <c r="J643" s="281">
        <v>619.186519367921</v>
      </c>
      <c r="K643" s="281">
        <v>5.91064882040002</v>
      </c>
    </row>
    <row r="644" s="176" customFormat="1" ht="18" customHeight="1" spans="1:11">
      <c r="A644" s="150" t="s">
        <v>214</v>
      </c>
      <c r="B644" s="195" t="s">
        <v>333</v>
      </c>
      <c r="C644" s="297" t="s">
        <v>334</v>
      </c>
      <c r="D644" s="278" t="s">
        <v>335</v>
      </c>
      <c r="E644" s="276" t="s">
        <v>309</v>
      </c>
      <c r="F644" s="207">
        <v>13.0002473763118</v>
      </c>
      <c r="G644" s="207">
        <v>12.8303748125937</v>
      </c>
      <c r="H644" s="207">
        <v>13.1101649175412</v>
      </c>
      <c r="I644" s="207">
        <v>38.9407871064468</v>
      </c>
      <c r="J644" s="207">
        <v>649.5</v>
      </c>
      <c r="K644" s="207">
        <v>4.64</v>
      </c>
    </row>
    <row r="645" s="176" customFormat="1" ht="18" customHeight="1" spans="1:11">
      <c r="A645" s="150"/>
      <c r="B645" s="198"/>
      <c r="C645" s="297"/>
      <c r="D645" s="278"/>
      <c r="E645" s="276" t="s">
        <v>310</v>
      </c>
      <c r="F645" s="207">
        <v>10.5855882352941</v>
      </c>
      <c r="G645" s="207">
        <v>12.7139075630252</v>
      </c>
      <c r="H645" s="207">
        <v>11.0896638655462</v>
      </c>
      <c r="I645" s="207">
        <v>34.3891596638655</v>
      </c>
      <c r="J645" s="207">
        <v>574.617863355869</v>
      </c>
      <c r="K645" s="207">
        <v>5.19320152967849</v>
      </c>
    </row>
    <row r="646" s="176" customFormat="1" ht="18" customHeight="1" spans="1:11">
      <c r="A646" s="150"/>
      <c r="B646" s="198"/>
      <c r="C646" s="297"/>
      <c r="D646" s="278"/>
      <c r="E646" s="276" t="s">
        <v>311</v>
      </c>
      <c r="F646" s="209">
        <v>12.64</v>
      </c>
      <c r="G646" s="209">
        <v>12.74</v>
      </c>
      <c r="H646" s="209">
        <v>13.17</v>
      </c>
      <c r="I646" s="209">
        <v>38.55</v>
      </c>
      <c r="J646" s="209">
        <v>642.663878469617</v>
      </c>
      <c r="K646" s="209">
        <v>2.63572864277776</v>
      </c>
    </row>
    <row r="647" s="176" customFormat="1" ht="18" customHeight="1" spans="1:11">
      <c r="A647" s="150"/>
      <c r="B647" s="198"/>
      <c r="C647" s="297"/>
      <c r="D647" s="278"/>
      <c r="E647" s="276" t="s">
        <v>312</v>
      </c>
      <c r="F647" s="212">
        <v>12.7004722638681</v>
      </c>
      <c r="G647" s="212">
        <v>12.7404422788606</v>
      </c>
      <c r="H647" s="212">
        <v>12.060952023988</v>
      </c>
      <c r="I647" s="212">
        <v>37.5018665667166</v>
      </c>
      <c r="J647" s="212">
        <v>625.5</v>
      </c>
      <c r="K647" s="212">
        <v>6.37</v>
      </c>
    </row>
    <row r="648" s="176" customFormat="1" ht="18" customHeight="1" spans="1:11">
      <c r="A648" s="150"/>
      <c r="B648" s="198"/>
      <c r="C648" s="297"/>
      <c r="D648" s="278"/>
      <c r="E648" s="276" t="s">
        <v>313</v>
      </c>
      <c r="F648" s="212">
        <v>11.7965488721805</v>
      </c>
      <c r="G648" s="212">
        <v>12.2475639097744</v>
      </c>
      <c r="H648" s="212">
        <v>11.2753759398496</v>
      </c>
      <c r="I648" s="212">
        <v>35.3194887218045</v>
      </c>
      <c r="J648" s="212">
        <v>588.81</v>
      </c>
      <c r="K648" s="212">
        <v>3.16</v>
      </c>
    </row>
    <row r="649" s="176" customFormat="1" ht="18" customHeight="1" spans="1:11">
      <c r="A649" s="150"/>
      <c r="B649" s="198"/>
      <c r="C649" s="297"/>
      <c r="D649" s="278"/>
      <c r="E649" s="276" t="s">
        <v>263</v>
      </c>
      <c r="F649" s="207">
        <v>12.5019242424242</v>
      </c>
      <c r="G649" s="207">
        <v>12.4716287878788</v>
      </c>
      <c r="H649" s="207">
        <v>12.6937954545455</v>
      </c>
      <c r="I649" s="207">
        <v>37.6673484848485</v>
      </c>
      <c r="J649" s="207">
        <v>634.162152395164</v>
      </c>
      <c r="K649" s="207">
        <v>7.52378206976076</v>
      </c>
    </row>
    <row r="650" s="176" customFormat="1" ht="18" customHeight="1" spans="1:11">
      <c r="A650" s="150"/>
      <c r="B650" s="198"/>
      <c r="C650" s="297"/>
      <c r="D650" s="278"/>
      <c r="E650" s="276" t="s">
        <v>314</v>
      </c>
      <c r="F650" s="207">
        <v>13.0002473763118</v>
      </c>
      <c r="G650" s="207">
        <v>12.6205322338831</v>
      </c>
      <c r="H650" s="212">
        <v>12.5505847076462</v>
      </c>
      <c r="I650" s="212">
        <v>38.1713643178411</v>
      </c>
      <c r="J650" s="212">
        <v>636.666666666667</v>
      </c>
      <c r="K650" s="212">
        <v>10.4684788895315</v>
      </c>
    </row>
    <row r="651" s="176" customFormat="1" ht="18" customHeight="1" spans="1:11">
      <c r="A651" s="150"/>
      <c r="B651" s="198"/>
      <c r="C651" s="297"/>
      <c r="D651" s="278"/>
      <c r="E651" s="276" t="s">
        <v>315</v>
      </c>
      <c r="F651" s="212">
        <v>9.77533333333333</v>
      </c>
      <c r="G651" s="212">
        <v>10.2492888888889</v>
      </c>
      <c r="H651" s="212">
        <v>10.7232444444444</v>
      </c>
      <c r="I651" s="212">
        <v>30.7478666666667</v>
      </c>
      <c r="J651" s="212">
        <v>512.85</v>
      </c>
      <c r="K651" s="212">
        <v>3.8</v>
      </c>
    </row>
    <row r="652" s="176" customFormat="1" ht="18" customHeight="1" spans="1:11">
      <c r="A652" s="150"/>
      <c r="B652" s="198"/>
      <c r="C652" s="297"/>
      <c r="D652" s="278"/>
      <c r="E652" s="276" t="s">
        <v>316</v>
      </c>
      <c r="F652" s="212">
        <v>12.2910441176471</v>
      </c>
      <c r="G652" s="212">
        <v>12.2126323529412</v>
      </c>
      <c r="H652" s="212">
        <v>12.9575441176471</v>
      </c>
      <c r="I652" s="212">
        <v>37.4612205882353</v>
      </c>
      <c r="J652" s="212">
        <v>624.52</v>
      </c>
      <c r="K652" s="212">
        <v>7.66</v>
      </c>
    </row>
    <row r="653" s="176" customFormat="1" ht="18" customHeight="1" spans="1:11">
      <c r="A653" s="150"/>
      <c r="B653" s="198"/>
      <c r="C653" s="297"/>
      <c r="D653" s="278"/>
      <c r="E653" s="276" t="s">
        <v>317</v>
      </c>
      <c r="F653" s="207">
        <v>12.7240909090909</v>
      </c>
      <c r="G653" s="207">
        <v>12.5928106060606</v>
      </c>
      <c r="H653" s="207">
        <v>12.4211363636364</v>
      </c>
      <c r="I653" s="207">
        <v>37.7380378787879</v>
      </c>
      <c r="J653" s="212">
        <v>629.16</v>
      </c>
      <c r="K653" s="207">
        <v>2.66</v>
      </c>
    </row>
    <row r="654" s="176" customFormat="1" ht="18" customHeight="1" spans="1:11">
      <c r="A654" s="150"/>
      <c r="B654" s="198"/>
      <c r="C654" s="297"/>
      <c r="D654" s="278"/>
      <c r="E654" s="276" t="s">
        <v>318</v>
      </c>
      <c r="F654" s="212">
        <v>12.0167481481481</v>
      </c>
      <c r="G654" s="212">
        <v>12.1154888888889</v>
      </c>
      <c r="H654" s="212">
        <v>12.4610814814815</v>
      </c>
      <c r="I654" s="212">
        <v>36.5933185185185</v>
      </c>
      <c r="J654" s="212">
        <v>602.389270525834</v>
      </c>
      <c r="K654" s="282">
        <v>4.42378134685827</v>
      </c>
    </row>
    <row r="655" s="176" customFormat="1" ht="18" customHeight="1" spans="1:11">
      <c r="A655" s="150"/>
      <c r="B655" s="198"/>
      <c r="C655" s="297"/>
      <c r="D655" s="278"/>
      <c r="E655" s="276" t="s">
        <v>325</v>
      </c>
      <c r="F655" s="212">
        <v>12.3580208333333</v>
      </c>
      <c r="G655" s="212">
        <v>12.2469375</v>
      </c>
      <c r="H655" s="212">
        <v>12.5153888888889</v>
      </c>
      <c r="I655" s="212">
        <v>37.1203472222222</v>
      </c>
      <c r="J655" s="212">
        <v>618.827160493827</v>
      </c>
      <c r="K655" s="282">
        <v>5.13543331529512</v>
      </c>
    </row>
    <row r="656" s="176" customFormat="1" ht="18" customHeight="1" spans="1:11">
      <c r="A656" s="150"/>
      <c r="B656" s="198"/>
      <c r="C656" s="297"/>
      <c r="D656" s="278"/>
      <c r="E656" s="277" t="s">
        <v>250</v>
      </c>
      <c r="F656" s="215"/>
      <c r="G656" s="215"/>
      <c r="H656" s="215"/>
      <c r="I656" s="215"/>
      <c r="J656" s="215">
        <v>611.573470834709</v>
      </c>
      <c r="K656" s="215">
        <v>5.27671122266565</v>
      </c>
    </row>
    <row r="657" s="176" customFormat="1" ht="18" customHeight="1" spans="1:11">
      <c r="A657" s="150"/>
      <c r="B657" s="198"/>
      <c r="C657" s="203" t="s">
        <v>334</v>
      </c>
      <c r="D657" s="278" t="s">
        <v>301</v>
      </c>
      <c r="E657" s="276" t="s">
        <v>309</v>
      </c>
      <c r="F657" s="207">
        <v>12.04</v>
      </c>
      <c r="G657" s="207">
        <v>12.19</v>
      </c>
      <c r="H657" s="207">
        <v>11.98</v>
      </c>
      <c r="I657" s="207">
        <v>36.21</v>
      </c>
      <c r="J657" s="207">
        <v>603.5</v>
      </c>
      <c r="K657" s="207">
        <v>-3.82</v>
      </c>
    </row>
    <row r="658" s="176" customFormat="1" ht="18" customHeight="1" spans="1:11">
      <c r="A658" s="150"/>
      <c r="B658" s="198"/>
      <c r="C658" s="203"/>
      <c r="D658" s="278"/>
      <c r="E658" s="276" t="s">
        <v>310</v>
      </c>
      <c r="F658" s="207">
        <v>9.58462184873949</v>
      </c>
      <c r="G658" s="207">
        <v>11.2100840336134</v>
      </c>
      <c r="H658" s="207">
        <v>10.2011764705882</v>
      </c>
      <c r="I658" s="207">
        <v>30.9958823529412</v>
      </c>
      <c r="J658" s="207">
        <v>516.36568627451</v>
      </c>
      <c r="K658" s="207">
        <v>3.17202866680849</v>
      </c>
    </row>
    <row r="659" s="176" customFormat="1" ht="18" customHeight="1" spans="1:11">
      <c r="A659" s="150"/>
      <c r="B659" s="198"/>
      <c r="C659" s="203"/>
      <c r="D659" s="278"/>
      <c r="E659" s="276" t="s">
        <v>311</v>
      </c>
      <c r="F659" s="209">
        <v>12.03</v>
      </c>
      <c r="G659" s="209">
        <v>12.48</v>
      </c>
      <c r="H659" s="209">
        <v>11.94</v>
      </c>
      <c r="I659" s="209">
        <v>36.45</v>
      </c>
      <c r="J659" s="209">
        <v>607.5030375</v>
      </c>
      <c r="K659" s="209">
        <v>7.61789858281665</v>
      </c>
    </row>
    <row r="660" s="176" customFormat="1" ht="18" customHeight="1" spans="1:11">
      <c r="A660" s="150"/>
      <c r="B660" s="198"/>
      <c r="C660" s="203"/>
      <c r="D660" s="278"/>
      <c r="E660" s="276" t="s">
        <v>312</v>
      </c>
      <c r="F660" s="212">
        <v>12.74</v>
      </c>
      <c r="G660" s="212">
        <v>13.02</v>
      </c>
      <c r="H660" s="212">
        <v>12.08</v>
      </c>
      <c r="I660" s="212">
        <v>37.84</v>
      </c>
      <c r="J660" s="212">
        <v>630.666666666667</v>
      </c>
      <c r="K660" s="212">
        <v>8.1445661928197</v>
      </c>
    </row>
    <row r="661" s="176" customFormat="1" ht="18" customHeight="1" spans="1:11">
      <c r="A661" s="150"/>
      <c r="B661" s="198"/>
      <c r="C661" s="203"/>
      <c r="D661" s="278"/>
      <c r="E661" s="276" t="s">
        <v>313</v>
      </c>
      <c r="F661" s="212">
        <v>12.3069022556391</v>
      </c>
      <c r="G661" s="212">
        <v>11.8756090225564</v>
      </c>
      <c r="H661" s="212">
        <v>12.998977443609</v>
      </c>
      <c r="I661" s="212">
        <v>37.1814887218045</v>
      </c>
      <c r="J661" s="212">
        <v>619.41275689223</v>
      </c>
      <c r="K661" s="212">
        <v>2.74390243902438</v>
      </c>
    </row>
    <row r="662" s="176" customFormat="1" ht="18" customHeight="1" spans="1:11">
      <c r="A662" s="150"/>
      <c r="B662" s="198"/>
      <c r="C662" s="203"/>
      <c r="D662" s="278"/>
      <c r="E662" s="276" t="s">
        <v>314</v>
      </c>
      <c r="F662" s="207">
        <v>12.17</v>
      </c>
      <c r="G662" s="207">
        <v>11.85</v>
      </c>
      <c r="H662" s="207">
        <v>11.75</v>
      </c>
      <c r="I662" s="207">
        <v>35.77</v>
      </c>
      <c r="J662" s="207">
        <v>596.166666666667</v>
      </c>
      <c r="K662" s="207">
        <v>7.30463476826158</v>
      </c>
    </row>
    <row r="663" s="176" customFormat="1" ht="18" customHeight="1" spans="1:11">
      <c r="A663" s="150"/>
      <c r="B663" s="198"/>
      <c r="C663" s="203"/>
      <c r="D663" s="278"/>
      <c r="E663" s="276" t="s">
        <v>315</v>
      </c>
      <c r="F663" s="207">
        <v>10.2767407407407</v>
      </c>
      <c r="G663" s="207">
        <v>10.3360296296296</v>
      </c>
      <c r="H663" s="212">
        <v>10.3953185185185</v>
      </c>
      <c r="I663" s="212">
        <v>31.0080888888889</v>
      </c>
      <c r="J663" s="212">
        <v>516.569037037037</v>
      </c>
      <c r="K663" s="212">
        <v>4.6</v>
      </c>
    </row>
    <row r="664" s="176" customFormat="1" ht="18" customHeight="1" spans="1:11">
      <c r="A664" s="150"/>
      <c r="B664" s="198"/>
      <c r="C664" s="203"/>
      <c r="D664" s="278"/>
      <c r="E664" s="276" t="s">
        <v>316</v>
      </c>
      <c r="F664" s="212">
        <v>12.0794494047619</v>
      </c>
      <c r="G664" s="212">
        <v>11.4839136904762</v>
      </c>
      <c r="H664" s="212">
        <v>11.6625744047619</v>
      </c>
      <c r="I664" s="212">
        <v>35.2259375</v>
      </c>
      <c r="J664" s="212">
        <v>586.834895833333</v>
      </c>
      <c r="K664" s="212">
        <v>1.40054756350441</v>
      </c>
    </row>
    <row r="665" s="176" customFormat="1" ht="18" customHeight="1" spans="1:11">
      <c r="A665" s="150"/>
      <c r="B665" s="198"/>
      <c r="C665" s="203"/>
      <c r="D665" s="278"/>
      <c r="E665" s="276" t="s">
        <v>317</v>
      </c>
      <c r="F665" s="212">
        <v>13.34</v>
      </c>
      <c r="G665" s="212">
        <v>12.7437424242424</v>
      </c>
      <c r="H665" s="212">
        <v>13.0368181818182</v>
      </c>
      <c r="I665" s="212">
        <v>39.1205606060606</v>
      </c>
      <c r="J665" s="212">
        <v>651.716085858586</v>
      </c>
      <c r="K665" s="212">
        <v>0.73</v>
      </c>
    </row>
    <row r="666" s="176" customFormat="1" ht="18" customHeight="1" spans="1:11">
      <c r="A666" s="150"/>
      <c r="B666" s="198"/>
      <c r="C666" s="203"/>
      <c r="D666" s="278"/>
      <c r="E666" s="276" t="s">
        <v>318</v>
      </c>
      <c r="F666" s="207">
        <v>11.5810962962963</v>
      </c>
      <c r="G666" s="207">
        <v>11.2945333333333</v>
      </c>
      <c r="H666" s="207">
        <v>11.2154814814815</v>
      </c>
      <c r="I666" s="207">
        <v>34.0911111111111</v>
      </c>
      <c r="J666" s="212">
        <v>567.92962962963</v>
      </c>
      <c r="K666" s="207">
        <v>8.38831291234684</v>
      </c>
    </row>
    <row r="667" s="176" customFormat="1" ht="18" customHeight="1" spans="1:11">
      <c r="A667" s="150"/>
      <c r="B667" s="198"/>
      <c r="C667" s="203"/>
      <c r="D667" s="278"/>
      <c r="E667" s="276" t="s">
        <v>319</v>
      </c>
      <c r="F667" s="212">
        <v>12.5692444444444</v>
      </c>
      <c r="G667" s="212">
        <v>13.053437037037</v>
      </c>
      <c r="H667" s="212">
        <v>13.1818962962963</v>
      </c>
      <c r="I667" s="212">
        <v>38.8045777777778</v>
      </c>
      <c r="J667" s="212">
        <v>646.452074074074</v>
      </c>
      <c r="K667" s="282">
        <v>5.11241970021415</v>
      </c>
    </row>
    <row r="668" s="176" customFormat="1" ht="18" customHeight="1" spans="1:11">
      <c r="A668" s="150"/>
      <c r="B668" s="198"/>
      <c r="C668" s="203"/>
      <c r="D668" s="278"/>
      <c r="E668" s="277" t="s">
        <v>250</v>
      </c>
      <c r="F668" s="215"/>
      <c r="G668" s="215"/>
      <c r="H668" s="215"/>
      <c r="I668" s="215"/>
      <c r="J668" s="215">
        <v>594.728820197374</v>
      </c>
      <c r="K668" s="283">
        <v>3.97902340985963</v>
      </c>
    </row>
    <row r="669" s="176" customFormat="1" ht="18" customHeight="1" spans="1:11">
      <c r="A669" s="150"/>
      <c r="B669" s="198"/>
      <c r="C669" s="17" t="s">
        <v>134</v>
      </c>
      <c r="D669" s="223" t="s">
        <v>243</v>
      </c>
      <c r="E669" s="257" t="s">
        <v>310</v>
      </c>
      <c r="F669" s="291">
        <v>128</v>
      </c>
      <c r="G669" s="291">
        <v>126.6</v>
      </c>
      <c r="H669" s="238"/>
      <c r="I669" s="291">
        <v>254.6</v>
      </c>
      <c r="J669" s="291">
        <v>562.804442970822</v>
      </c>
      <c r="K669" s="291">
        <v>3.32792207792209</v>
      </c>
    </row>
    <row r="670" s="176" customFormat="1" ht="18" customHeight="1" spans="1:11">
      <c r="A670" s="150"/>
      <c r="B670" s="198"/>
      <c r="C670" s="17"/>
      <c r="D670" s="223"/>
      <c r="E670" s="257" t="s">
        <v>317</v>
      </c>
      <c r="F670" s="291">
        <v>156.77</v>
      </c>
      <c r="G670" s="291">
        <v>151.4</v>
      </c>
      <c r="H670" s="284"/>
      <c r="I670" s="291">
        <v>308.17</v>
      </c>
      <c r="J670" s="291">
        <v>684.86</v>
      </c>
      <c r="K670" s="291">
        <v>6.17</v>
      </c>
    </row>
    <row r="671" s="176" customFormat="1" ht="18" customHeight="1" spans="1:11">
      <c r="A671" s="150"/>
      <c r="B671" s="198"/>
      <c r="C671" s="17"/>
      <c r="D671" s="223"/>
      <c r="E671" s="257" t="s">
        <v>313</v>
      </c>
      <c r="F671" s="291">
        <v>142.5</v>
      </c>
      <c r="G671" s="291">
        <v>147.28</v>
      </c>
      <c r="H671" s="238"/>
      <c r="I671" s="291">
        <v>289.78</v>
      </c>
      <c r="J671" s="291">
        <v>643.987753333333</v>
      </c>
      <c r="K671" s="291">
        <v>4.34626048755895</v>
      </c>
    </row>
    <row r="672" s="176" customFormat="1" ht="18" customHeight="1" spans="1:11">
      <c r="A672" s="150"/>
      <c r="B672" s="198"/>
      <c r="C672" s="17"/>
      <c r="D672" s="223"/>
      <c r="E672" s="257" t="s">
        <v>328</v>
      </c>
      <c r="F672" s="285">
        <v>163.9715652405</v>
      </c>
      <c r="G672" s="285">
        <v>155.730135530162</v>
      </c>
      <c r="H672" s="238"/>
      <c r="I672" s="285">
        <v>319.701700770662</v>
      </c>
      <c r="J672" s="285">
        <v>710.483746346001</v>
      </c>
      <c r="K672" s="285">
        <v>9.79875419262102</v>
      </c>
    </row>
    <row r="673" s="176" customFormat="1" ht="18" customHeight="1" spans="1:11">
      <c r="A673" s="150"/>
      <c r="B673" s="198"/>
      <c r="C673" s="17"/>
      <c r="D673" s="223"/>
      <c r="E673" s="257" t="s">
        <v>329</v>
      </c>
      <c r="F673" s="291">
        <v>133.564505347594</v>
      </c>
      <c r="G673" s="291">
        <v>141.519050802139</v>
      </c>
      <c r="H673" s="238"/>
      <c r="I673" s="291">
        <v>275.083556149733</v>
      </c>
      <c r="J673" s="291">
        <v>611.327356283423</v>
      </c>
      <c r="K673" s="291">
        <v>3.48924933987176</v>
      </c>
    </row>
    <row r="674" s="176" customFormat="1" ht="18" customHeight="1" spans="1:11">
      <c r="A674" s="150"/>
      <c r="B674" s="198"/>
      <c r="C674" s="17"/>
      <c r="D674" s="223"/>
      <c r="E674" s="257" t="s">
        <v>316</v>
      </c>
      <c r="F674" s="291">
        <v>135.28</v>
      </c>
      <c r="G674" s="291">
        <v>140.34</v>
      </c>
      <c r="H674" s="238"/>
      <c r="I674" s="291">
        <v>275.62</v>
      </c>
      <c r="J674" s="291">
        <v>612.4882764</v>
      </c>
      <c r="K674" s="291">
        <v>4.0037147272079</v>
      </c>
    </row>
    <row r="675" s="176" customFormat="1" ht="18" customHeight="1" spans="1:11">
      <c r="A675" s="150"/>
      <c r="B675" s="198"/>
      <c r="C675" s="17"/>
      <c r="D675" s="223"/>
      <c r="E675" s="257" t="s">
        <v>315</v>
      </c>
      <c r="F675" s="291">
        <v>153.26</v>
      </c>
      <c r="G675" s="291">
        <v>153.66</v>
      </c>
      <c r="H675" s="272"/>
      <c r="I675" s="291">
        <v>306.92</v>
      </c>
      <c r="J675" s="291">
        <v>682.08</v>
      </c>
      <c r="K675" s="291">
        <v>6.34</v>
      </c>
    </row>
    <row r="676" s="176" customFormat="1" ht="18" customHeight="1" spans="1:11">
      <c r="A676" s="150"/>
      <c r="B676" s="198"/>
      <c r="C676" s="17"/>
      <c r="D676" s="223"/>
      <c r="E676" s="257" t="s">
        <v>330</v>
      </c>
      <c r="F676" s="292">
        <v>151.191428571429</v>
      </c>
      <c r="G676" s="292">
        <v>149.922857142857</v>
      </c>
      <c r="H676" s="286"/>
      <c r="I676" s="292">
        <v>301.114285714286</v>
      </c>
      <c r="J676" s="295">
        <v>669.176314285714</v>
      </c>
      <c r="K676" s="296">
        <v>5.82037640712151</v>
      </c>
    </row>
    <row r="677" s="176" customFormat="1" ht="18" customHeight="1" spans="1:11">
      <c r="A677" s="150"/>
      <c r="B677" s="198"/>
      <c r="C677" s="17"/>
      <c r="D677" s="223"/>
      <c r="E677" s="257" t="s">
        <v>322</v>
      </c>
      <c r="F677" s="293">
        <v>106.2</v>
      </c>
      <c r="G677" s="293">
        <v>109.44</v>
      </c>
      <c r="H677" s="238"/>
      <c r="I677" s="293">
        <v>215.86</v>
      </c>
      <c r="J677" s="293">
        <v>479.93</v>
      </c>
      <c r="K677" s="291">
        <v>6</v>
      </c>
    </row>
    <row r="678" s="176" customFormat="1" ht="18" customHeight="1" spans="1:11">
      <c r="A678" s="150"/>
      <c r="B678" s="198"/>
      <c r="C678" s="17"/>
      <c r="D678" s="223"/>
      <c r="E678" s="257" t="s">
        <v>323</v>
      </c>
      <c r="F678" s="293">
        <v>116.43</v>
      </c>
      <c r="G678" s="293">
        <v>115.09</v>
      </c>
      <c r="H678" s="238"/>
      <c r="I678" s="293">
        <v>231.52</v>
      </c>
      <c r="J678" s="293">
        <v>514.75</v>
      </c>
      <c r="K678" s="291">
        <v>5.92</v>
      </c>
    </row>
    <row r="679" s="176" customFormat="1" ht="18" customHeight="1" spans="1:11">
      <c r="A679" s="150"/>
      <c r="B679" s="228"/>
      <c r="C679" s="17"/>
      <c r="D679" s="223"/>
      <c r="E679" s="280" t="s">
        <v>250</v>
      </c>
      <c r="F679" s="281"/>
      <c r="G679" s="281"/>
      <c r="H679" s="238"/>
      <c r="I679" s="281"/>
      <c r="J679" s="281">
        <v>617.188788961929</v>
      </c>
      <c r="K679" s="281">
        <v>5.52162772323032</v>
      </c>
    </row>
    <row r="680" s="176" customFormat="1" ht="18" customHeight="1" spans="1:11">
      <c r="A680" s="150" t="s">
        <v>214</v>
      </c>
      <c r="B680" s="195" t="s">
        <v>326</v>
      </c>
      <c r="C680" s="150" t="s">
        <v>326</v>
      </c>
      <c r="D680" s="204" t="s">
        <v>216</v>
      </c>
      <c r="E680" s="276" t="s">
        <v>309</v>
      </c>
      <c r="F680" s="207">
        <v>12.8903298350825</v>
      </c>
      <c r="G680" s="207">
        <v>12.5505847076462</v>
      </c>
      <c r="H680" s="207">
        <v>11.7711694152924</v>
      </c>
      <c r="I680" s="207">
        <v>37.212083958021</v>
      </c>
      <c r="J680" s="207">
        <v>620.67</v>
      </c>
      <c r="K680" s="207"/>
    </row>
    <row r="681" s="176" customFormat="1" ht="18" customHeight="1" spans="1:11">
      <c r="A681" s="150"/>
      <c r="B681" s="198"/>
      <c r="C681" s="150"/>
      <c r="D681" s="204"/>
      <c r="E681" s="276" t="s">
        <v>310</v>
      </c>
      <c r="F681" s="207">
        <v>10.9216386554622</v>
      </c>
      <c r="G681" s="207">
        <v>11.2016806722689</v>
      </c>
      <c r="H681" s="207">
        <v>10.6415966386555</v>
      </c>
      <c r="I681" s="207">
        <v>32.7649159663866</v>
      </c>
      <c r="J681" s="207">
        <v>547.477931698995</v>
      </c>
      <c r="K681" s="207"/>
    </row>
    <row r="682" s="176" customFormat="1" ht="18" customHeight="1" spans="1:11">
      <c r="A682" s="150"/>
      <c r="B682" s="198"/>
      <c r="C682" s="150"/>
      <c r="D682" s="204"/>
      <c r="E682" s="276" t="s">
        <v>311</v>
      </c>
      <c r="F682" s="209">
        <v>12.31</v>
      </c>
      <c r="G682" s="209">
        <v>12.41</v>
      </c>
      <c r="H682" s="209">
        <v>12.84</v>
      </c>
      <c r="I682" s="209">
        <v>37.56</v>
      </c>
      <c r="J682" s="209">
        <v>626.159669917479</v>
      </c>
      <c r="K682" s="209"/>
    </row>
    <row r="683" s="176" customFormat="1" ht="18" customHeight="1" spans="1:11">
      <c r="A683" s="150"/>
      <c r="B683" s="198"/>
      <c r="C683" s="150"/>
      <c r="D683" s="204"/>
      <c r="E683" s="276" t="s">
        <v>312</v>
      </c>
      <c r="F683" s="212">
        <v>11.8311244377811</v>
      </c>
      <c r="G683" s="212">
        <v>11.9110644677661</v>
      </c>
      <c r="H683" s="212">
        <v>11.5113643178411</v>
      </c>
      <c r="I683" s="212">
        <v>35.2535532233883</v>
      </c>
      <c r="J683" s="212">
        <v>588</v>
      </c>
      <c r="K683" s="212"/>
    </row>
    <row r="684" s="176" customFormat="1" ht="18" customHeight="1" spans="1:11">
      <c r="A684" s="150"/>
      <c r="B684" s="198"/>
      <c r="C684" s="150"/>
      <c r="D684" s="204"/>
      <c r="E684" s="276" t="s">
        <v>313</v>
      </c>
      <c r="F684" s="212">
        <v>11.0147894736842</v>
      </c>
      <c r="G684" s="212">
        <v>11.9067969924812</v>
      </c>
      <c r="H684" s="212">
        <v>11.3154661654135</v>
      </c>
      <c r="I684" s="212">
        <v>34.2370526315789</v>
      </c>
      <c r="J684" s="212">
        <v>570.76</v>
      </c>
      <c r="K684" s="212"/>
    </row>
    <row r="685" s="176" customFormat="1" ht="18" customHeight="1" spans="1:11">
      <c r="A685" s="150"/>
      <c r="B685" s="198"/>
      <c r="C685" s="150"/>
      <c r="D685" s="204"/>
      <c r="E685" s="276" t="s">
        <v>263</v>
      </c>
      <c r="F685" s="207">
        <v>11.3910909090909</v>
      </c>
      <c r="G685" s="207">
        <v>11.9869015151515</v>
      </c>
      <c r="H685" s="207">
        <v>11.6536515151515</v>
      </c>
      <c r="I685" s="207">
        <v>35.0316439393939</v>
      </c>
      <c r="J685" s="207">
        <v>589.787803393786</v>
      </c>
      <c r="K685" s="207"/>
    </row>
    <row r="686" s="176" customFormat="1" ht="18" customHeight="1" spans="1:11">
      <c r="A686" s="150"/>
      <c r="B686" s="198"/>
      <c r="C686" s="150"/>
      <c r="D686" s="204"/>
      <c r="E686" s="276" t="s">
        <v>314</v>
      </c>
      <c r="F686" s="207">
        <v>11.9910044977511</v>
      </c>
      <c r="G686" s="207">
        <v>11.4214317841079</v>
      </c>
      <c r="H686" s="207">
        <v>11.1416416791604</v>
      </c>
      <c r="I686" s="212">
        <v>34.5540779610195</v>
      </c>
      <c r="J686" s="212">
        <v>576.333333333333</v>
      </c>
      <c r="K686" s="212"/>
    </row>
    <row r="687" s="176" customFormat="1" ht="18" customHeight="1" spans="1:11">
      <c r="A687" s="150"/>
      <c r="B687" s="198"/>
      <c r="C687" s="150"/>
      <c r="D687" s="204"/>
      <c r="E687" s="276" t="s">
        <v>315</v>
      </c>
      <c r="F687" s="212">
        <v>9.67659259259259</v>
      </c>
      <c r="G687" s="212">
        <v>9.87407407407408</v>
      </c>
      <c r="H687" s="212">
        <v>10.0715555555556</v>
      </c>
      <c r="I687" s="212">
        <v>29.6222222222222</v>
      </c>
      <c r="J687" s="212">
        <v>494.07</v>
      </c>
      <c r="K687" s="212"/>
    </row>
    <row r="688" s="176" customFormat="1" ht="18" customHeight="1" spans="1:11">
      <c r="A688" s="150"/>
      <c r="B688" s="198"/>
      <c r="C688" s="150"/>
      <c r="D688" s="204"/>
      <c r="E688" s="276" t="s">
        <v>316</v>
      </c>
      <c r="F688" s="212">
        <v>11.1736764705882</v>
      </c>
      <c r="G688" s="212">
        <v>11.5853382352941</v>
      </c>
      <c r="H688" s="212">
        <v>12.0362058823529</v>
      </c>
      <c r="I688" s="212">
        <v>34.7952205882353</v>
      </c>
      <c r="J688" s="212">
        <v>580.09</v>
      </c>
      <c r="K688" s="212"/>
    </row>
    <row r="689" s="176" customFormat="1" ht="18" customHeight="1" spans="1:11">
      <c r="A689" s="150"/>
      <c r="B689" s="198"/>
      <c r="C689" s="150"/>
      <c r="D689" s="204"/>
      <c r="E689" s="276" t="s">
        <v>317</v>
      </c>
      <c r="F689" s="207">
        <v>12.4211363636364</v>
      </c>
      <c r="G689" s="207">
        <v>12.017196969697</v>
      </c>
      <c r="H689" s="207">
        <v>12.3201515151515</v>
      </c>
      <c r="I689" s="207">
        <v>36.7584848484849</v>
      </c>
      <c r="J689" s="212">
        <v>612.83</v>
      </c>
      <c r="K689" s="207"/>
    </row>
    <row r="690" s="176" customFormat="1" ht="18" customHeight="1" spans="1:11">
      <c r="A690" s="150"/>
      <c r="B690" s="198"/>
      <c r="C690" s="150"/>
      <c r="D690" s="204"/>
      <c r="E690" s="276" t="s">
        <v>318</v>
      </c>
      <c r="F690" s="212">
        <v>11.868637037037</v>
      </c>
      <c r="G690" s="212">
        <v>11.7797703703704</v>
      </c>
      <c r="H690" s="212">
        <v>11.3946814814815</v>
      </c>
      <c r="I690" s="212">
        <v>35.0430888888889</v>
      </c>
      <c r="J690" s="212">
        <v>576.869811412894</v>
      </c>
      <c r="K690" s="282"/>
    </row>
    <row r="691" s="176" customFormat="1" ht="18" customHeight="1" spans="1:11">
      <c r="A691" s="150"/>
      <c r="B691" s="198"/>
      <c r="C691" s="150"/>
      <c r="D691" s="204"/>
      <c r="E691" s="276" t="s">
        <v>325</v>
      </c>
      <c r="F691" s="212">
        <v>11.830375</v>
      </c>
      <c r="G691" s="212">
        <v>11.8766597222222</v>
      </c>
      <c r="H691" s="212">
        <v>11.5989513888889</v>
      </c>
      <c r="I691" s="212">
        <v>35.3059861111111</v>
      </c>
      <c r="J691" s="212">
        <v>588.58024691358</v>
      </c>
      <c r="K691" s="282"/>
    </row>
    <row r="692" s="176" customFormat="1" ht="18" customHeight="1" spans="1:11">
      <c r="A692" s="150"/>
      <c r="B692" s="198"/>
      <c r="C692" s="150"/>
      <c r="D692" s="204"/>
      <c r="E692" s="277" t="s">
        <v>250</v>
      </c>
      <c r="F692" s="215"/>
      <c r="G692" s="215"/>
      <c r="H692" s="215"/>
      <c r="I692" s="215"/>
      <c r="J692" s="215">
        <v>580.92194889729</v>
      </c>
      <c r="K692" s="215"/>
    </row>
    <row r="693" s="176" customFormat="1" ht="18" customHeight="1" spans="1:11">
      <c r="A693" s="150"/>
      <c r="B693" s="198"/>
      <c r="C693" s="150" t="s">
        <v>326</v>
      </c>
      <c r="D693" s="278" t="s">
        <v>301</v>
      </c>
      <c r="E693" s="276" t="s">
        <v>309</v>
      </c>
      <c r="F693" s="207">
        <v>12.57</v>
      </c>
      <c r="G693" s="207">
        <v>12.3</v>
      </c>
      <c r="H693" s="207">
        <v>12.78</v>
      </c>
      <c r="I693" s="207">
        <v>37.65</v>
      </c>
      <c r="J693" s="207">
        <v>627.5</v>
      </c>
      <c r="K693" s="207"/>
    </row>
    <row r="694" s="176" customFormat="1" ht="18" customHeight="1" spans="1:11">
      <c r="A694" s="150"/>
      <c r="B694" s="198"/>
      <c r="C694" s="150"/>
      <c r="D694" s="278"/>
      <c r="E694" s="276" t="s">
        <v>310</v>
      </c>
      <c r="F694" s="207">
        <v>10.1451260504202</v>
      </c>
      <c r="G694" s="207">
        <v>9.58462184873949</v>
      </c>
      <c r="H694" s="207">
        <v>10.3132773109244</v>
      </c>
      <c r="I694" s="207">
        <v>30.043025210084</v>
      </c>
      <c r="J694" s="207">
        <v>500.4918767507</v>
      </c>
      <c r="K694" s="207"/>
    </row>
    <row r="695" s="176" customFormat="1" ht="18" customHeight="1" spans="1:11">
      <c r="A695" s="150"/>
      <c r="B695" s="198"/>
      <c r="C695" s="150"/>
      <c r="D695" s="278"/>
      <c r="E695" s="276" t="s">
        <v>311</v>
      </c>
      <c r="F695" s="209">
        <v>11.62</v>
      </c>
      <c r="G695" s="209">
        <v>11.08</v>
      </c>
      <c r="H695" s="209">
        <v>11.17</v>
      </c>
      <c r="I695" s="209">
        <v>33.87</v>
      </c>
      <c r="J695" s="209">
        <v>564.5028225</v>
      </c>
      <c r="K695" s="209"/>
    </row>
    <row r="696" s="176" customFormat="1" ht="18" customHeight="1" spans="1:11">
      <c r="A696" s="150"/>
      <c r="B696" s="198"/>
      <c r="C696" s="150"/>
      <c r="D696" s="278"/>
      <c r="E696" s="276" t="s">
        <v>312</v>
      </c>
      <c r="F696" s="212">
        <v>11.12</v>
      </c>
      <c r="G696" s="212">
        <v>12.23</v>
      </c>
      <c r="H696" s="212">
        <v>11.64</v>
      </c>
      <c r="I696" s="212">
        <v>34.99</v>
      </c>
      <c r="J696" s="212">
        <v>583.166666666667</v>
      </c>
      <c r="K696" s="212"/>
    </row>
    <row r="697" s="176" customFormat="1" ht="18" customHeight="1" spans="1:11">
      <c r="A697" s="150"/>
      <c r="B697" s="198"/>
      <c r="C697" s="150"/>
      <c r="D697" s="278"/>
      <c r="E697" s="276" t="s">
        <v>313</v>
      </c>
      <c r="F697" s="212">
        <v>12.2768120300752</v>
      </c>
      <c r="G697" s="212">
        <v>12.0762105263158</v>
      </c>
      <c r="H697" s="212">
        <v>11.8354887218045</v>
      </c>
      <c r="I697" s="212">
        <v>36.1885112781955</v>
      </c>
      <c r="J697" s="212">
        <v>602.870576441103</v>
      </c>
      <c r="K697" s="212"/>
    </row>
    <row r="698" s="176" customFormat="1" ht="18" customHeight="1" spans="1:11">
      <c r="A698" s="150"/>
      <c r="B698" s="198"/>
      <c r="C698" s="150"/>
      <c r="D698" s="278"/>
      <c r="E698" s="276" t="s">
        <v>314</v>
      </c>
      <c r="F698" s="207">
        <v>10.59</v>
      </c>
      <c r="G698" s="207">
        <v>12.215</v>
      </c>
      <c r="H698" s="207">
        <v>10.53</v>
      </c>
      <c r="I698" s="207">
        <v>33.335</v>
      </c>
      <c r="J698" s="207">
        <v>555.583333333333</v>
      </c>
      <c r="K698" s="207"/>
    </row>
    <row r="699" s="176" customFormat="1" ht="18" customHeight="1" spans="1:11">
      <c r="A699" s="150"/>
      <c r="B699" s="198"/>
      <c r="C699" s="150"/>
      <c r="D699" s="278"/>
      <c r="E699" s="276" t="s">
        <v>315</v>
      </c>
      <c r="F699" s="207">
        <v>9.66408888888889</v>
      </c>
      <c r="G699" s="207">
        <v>9.88148148148148</v>
      </c>
      <c r="H699" s="207">
        <v>10.0988740740741</v>
      </c>
      <c r="I699" s="212">
        <v>29.6444444444444</v>
      </c>
      <c r="J699" s="212">
        <v>493.851851851852</v>
      </c>
      <c r="K699" s="212"/>
    </row>
    <row r="700" s="176" customFormat="1" ht="18" customHeight="1" spans="1:11">
      <c r="A700" s="150"/>
      <c r="B700" s="198"/>
      <c r="C700" s="150"/>
      <c r="D700" s="278"/>
      <c r="E700" s="276" t="s">
        <v>316</v>
      </c>
      <c r="F700" s="212">
        <v>11.3052529761905</v>
      </c>
      <c r="G700" s="212">
        <v>11.8511607142857</v>
      </c>
      <c r="H700" s="212">
        <v>11.5831696428571</v>
      </c>
      <c r="I700" s="212">
        <v>34.7395833333333</v>
      </c>
      <c r="J700" s="212">
        <v>578.732638888889</v>
      </c>
      <c r="K700" s="212"/>
    </row>
    <row r="701" s="176" customFormat="1" ht="18" customHeight="1" spans="1:11">
      <c r="A701" s="150"/>
      <c r="B701" s="198"/>
      <c r="C701" s="150"/>
      <c r="D701" s="278"/>
      <c r="E701" s="276" t="s">
        <v>317</v>
      </c>
      <c r="F701" s="212">
        <v>13.1884090909091</v>
      </c>
      <c r="G701" s="212">
        <v>13.0166060606061</v>
      </c>
      <c r="H701" s="212">
        <v>12.6325757575758</v>
      </c>
      <c r="I701" s="212">
        <v>38.8375909090909</v>
      </c>
      <c r="J701" s="212">
        <v>647.002045454546</v>
      </c>
      <c r="K701" s="212"/>
    </row>
    <row r="702" s="176" customFormat="1" ht="18" customHeight="1" spans="1:11">
      <c r="A702" s="150"/>
      <c r="B702" s="198"/>
      <c r="C702" s="150"/>
      <c r="D702" s="278"/>
      <c r="E702" s="276" t="s">
        <v>318</v>
      </c>
      <c r="F702" s="207">
        <v>10.2174518518519</v>
      </c>
      <c r="G702" s="207">
        <v>10.7312888888889</v>
      </c>
      <c r="H702" s="207">
        <v>10.5040148148148</v>
      </c>
      <c r="I702" s="207">
        <v>31.4527555555556</v>
      </c>
      <c r="J702" s="212">
        <v>523.976814814815</v>
      </c>
      <c r="K702" s="207"/>
    </row>
    <row r="703" s="176" customFormat="1" ht="18" customHeight="1" spans="1:11">
      <c r="A703" s="150"/>
      <c r="B703" s="198"/>
      <c r="C703" s="150"/>
      <c r="D703" s="278"/>
      <c r="E703" s="276" t="s">
        <v>319</v>
      </c>
      <c r="F703" s="212">
        <v>12.1937481481481</v>
      </c>
      <c r="G703" s="212">
        <v>12.2629185185185</v>
      </c>
      <c r="H703" s="212">
        <v>12.4605481481481</v>
      </c>
      <c r="I703" s="212">
        <v>36.9172148148148</v>
      </c>
      <c r="J703" s="212">
        <v>615.010172839506</v>
      </c>
      <c r="K703" s="282"/>
    </row>
    <row r="704" s="176" customFormat="1" ht="18" customHeight="1" spans="1:11">
      <c r="A704" s="150"/>
      <c r="B704" s="198"/>
      <c r="C704" s="150"/>
      <c r="D704" s="278"/>
      <c r="E704" s="277" t="s">
        <v>250</v>
      </c>
      <c r="F704" s="215"/>
      <c r="G704" s="215"/>
      <c r="H704" s="215"/>
      <c r="I704" s="215"/>
      <c r="J704" s="215">
        <v>571.967060336189</v>
      </c>
      <c r="K704" s="283"/>
    </row>
    <row r="705" s="176" customFormat="1" ht="18" customHeight="1" spans="1:11">
      <c r="A705" s="150"/>
      <c r="B705" s="198"/>
      <c r="C705" s="162" t="s">
        <v>326</v>
      </c>
      <c r="D705" s="223" t="s">
        <v>243</v>
      </c>
      <c r="E705" s="257" t="s">
        <v>310</v>
      </c>
      <c r="F705" s="291">
        <v>125.6</v>
      </c>
      <c r="G705" s="291">
        <v>120.8</v>
      </c>
      <c r="H705" s="291"/>
      <c r="I705" s="291">
        <v>246.4</v>
      </c>
      <c r="J705" s="291">
        <v>544.677984084881</v>
      </c>
      <c r="K705" s="291"/>
    </row>
    <row r="706" s="176" customFormat="1" ht="18" customHeight="1" spans="1:11">
      <c r="A706" s="150"/>
      <c r="B706" s="198"/>
      <c r="C706" s="150"/>
      <c r="D706" s="223"/>
      <c r="E706" s="257" t="s">
        <v>317</v>
      </c>
      <c r="F706" s="291">
        <v>146.4</v>
      </c>
      <c r="G706" s="291">
        <v>143.85</v>
      </c>
      <c r="H706" s="291"/>
      <c r="I706" s="291">
        <v>290.25</v>
      </c>
      <c r="J706" s="291">
        <v>645.03</v>
      </c>
      <c r="K706" s="291"/>
    </row>
    <row r="707" s="176" customFormat="1" ht="18" customHeight="1" spans="1:11">
      <c r="A707" s="150"/>
      <c r="B707" s="198"/>
      <c r="C707" s="150"/>
      <c r="D707" s="223"/>
      <c r="E707" s="257" t="s">
        <v>313</v>
      </c>
      <c r="F707" s="291">
        <v>137.37</v>
      </c>
      <c r="G707" s="291">
        <v>140.34</v>
      </c>
      <c r="H707" s="291"/>
      <c r="I707" s="291">
        <v>277.71</v>
      </c>
      <c r="J707" s="291">
        <v>617.16419</v>
      </c>
      <c r="K707" s="291"/>
    </row>
    <row r="708" s="176" customFormat="1" ht="18" customHeight="1" spans="1:11">
      <c r="A708" s="150"/>
      <c r="B708" s="198"/>
      <c r="C708" s="150"/>
      <c r="D708" s="223"/>
      <c r="E708" s="257" t="s">
        <v>328</v>
      </c>
      <c r="F708" s="285">
        <v>138.559659845868</v>
      </c>
      <c r="G708" s="285">
        <v>152.610948711135</v>
      </c>
      <c r="H708" s="285"/>
      <c r="I708" s="285">
        <v>291.170608557002</v>
      </c>
      <c r="J708" s="285">
        <v>647.078149083178</v>
      </c>
      <c r="K708" s="285"/>
    </row>
    <row r="709" s="176" customFormat="1" ht="18" customHeight="1" spans="1:11">
      <c r="A709" s="150"/>
      <c r="B709" s="198"/>
      <c r="C709" s="150"/>
      <c r="D709" s="223"/>
      <c r="E709" s="257" t="s">
        <v>329</v>
      </c>
      <c r="F709" s="291">
        <v>130.990975935829</v>
      </c>
      <c r="G709" s="291">
        <v>134.817847593583</v>
      </c>
      <c r="H709" s="291"/>
      <c r="I709" s="291">
        <v>265.808823529412</v>
      </c>
      <c r="J709" s="291">
        <v>590.715808823529</v>
      </c>
      <c r="K709" s="291"/>
    </row>
    <row r="710" s="176" customFormat="1" ht="18" customHeight="1" spans="1:11">
      <c r="A710" s="150"/>
      <c r="B710" s="198"/>
      <c r="C710" s="150"/>
      <c r="D710" s="223"/>
      <c r="E710" s="257" t="s">
        <v>316</v>
      </c>
      <c r="F710" s="291">
        <v>135.26</v>
      </c>
      <c r="G710" s="291">
        <v>129.75</v>
      </c>
      <c r="H710" s="291"/>
      <c r="I710" s="291">
        <v>265.01</v>
      </c>
      <c r="J710" s="291">
        <v>588.9105222</v>
      </c>
      <c r="K710" s="291"/>
    </row>
    <row r="711" s="176" customFormat="1" ht="18" customHeight="1" spans="1:11">
      <c r="A711" s="150"/>
      <c r="B711" s="198"/>
      <c r="C711" s="150"/>
      <c r="D711" s="223"/>
      <c r="E711" s="257" t="s">
        <v>315</v>
      </c>
      <c r="F711" s="291">
        <v>143.86</v>
      </c>
      <c r="G711" s="291">
        <v>145.36</v>
      </c>
      <c r="H711" s="291"/>
      <c r="I711" s="291">
        <v>289.22</v>
      </c>
      <c r="J711" s="291">
        <v>641.41</v>
      </c>
      <c r="K711" s="291"/>
    </row>
    <row r="712" s="176" customFormat="1" ht="18" customHeight="1" spans="1:11">
      <c r="A712" s="150"/>
      <c r="B712" s="198"/>
      <c r="C712" s="150"/>
      <c r="D712" s="223"/>
      <c r="E712" s="257" t="s">
        <v>330</v>
      </c>
      <c r="F712" s="292">
        <v>140.888571428571</v>
      </c>
      <c r="G712" s="292">
        <v>143.665714285714</v>
      </c>
      <c r="H712" s="292"/>
      <c r="I712" s="292">
        <v>284.554285714286</v>
      </c>
      <c r="J712" s="295">
        <v>632.374474285714</v>
      </c>
      <c r="K712" s="285"/>
    </row>
    <row r="713" s="176" customFormat="1" ht="18" customHeight="1" spans="1:11">
      <c r="A713" s="150"/>
      <c r="B713" s="198"/>
      <c r="C713" s="150"/>
      <c r="D713" s="223"/>
      <c r="E713" s="257" t="s">
        <v>322</v>
      </c>
      <c r="F713" s="293">
        <v>101.31</v>
      </c>
      <c r="G713" s="293">
        <v>102.33</v>
      </c>
      <c r="H713" s="293"/>
      <c r="I713" s="293">
        <v>203.64</v>
      </c>
      <c r="J713" s="293">
        <v>452.76</v>
      </c>
      <c r="K713" s="291"/>
    </row>
    <row r="714" s="176" customFormat="1" ht="18" customHeight="1" spans="1:11">
      <c r="A714" s="150"/>
      <c r="B714" s="198"/>
      <c r="C714" s="150"/>
      <c r="D714" s="223"/>
      <c r="E714" s="257" t="s">
        <v>323</v>
      </c>
      <c r="F714" s="293">
        <v>109.81</v>
      </c>
      <c r="G714" s="293">
        <v>108.78</v>
      </c>
      <c r="H714" s="293"/>
      <c r="I714" s="293">
        <v>218.59</v>
      </c>
      <c r="J714" s="293">
        <v>486</v>
      </c>
      <c r="K714" s="291"/>
    </row>
    <row r="715" s="176" customFormat="1" ht="18" customHeight="1" spans="1:11">
      <c r="A715" s="150"/>
      <c r="B715" s="228"/>
      <c r="C715" s="150"/>
      <c r="D715" s="223"/>
      <c r="E715" s="280" t="s">
        <v>250</v>
      </c>
      <c r="F715" s="281"/>
      <c r="G715" s="281"/>
      <c r="H715" s="281"/>
      <c r="I715" s="281"/>
      <c r="J715" s="281">
        <v>584.61211284773</v>
      </c>
      <c r="K715" s="281"/>
    </row>
    <row r="716" s="187" customFormat="1" ht="18" customHeight="1" spans="1:11">
      <c r="A716" s="17" t="s">
        <v>336</v>
      </c>
      <c r="B716" s="298" t="s">
        <v>337</v>
      </c>
      <c r="C716" s="153" t="s">
        <v>136</v>
      </c>
      <c r="D716" s="299" t="s">
        <v>338</v>
      </c>
      <c r="E716" s="222" t="s">
        <v>339</v>
      </c>
      <c r="F716" s="206">
        <v>10.435</v>
      </c>
      <c r="G716" s="206">
        <v>10.57</v>
      </c>
      <c r="H716" s="206">
        <v>10.405</v>
      </c>
      <c r="I716" s="208">
        <v>31.41</v>
      </c>
      <c r="J716" s="208">
        <v>523.5</v>
      </c>
      <c r="K716" s="208">
        <v>4.04038396565773</v>
      </c>
    </row>
    <row r="717" s="187" customFormat="1" ht="18" customHeight="1" spans="1:11">
      <c r="A717" s="17"/>
      <c r="B717" s="14"/>
      <c r="C717" s="153"/>
      <c r="D717" s="299"/>
      <c r="E717" s="222" t="s">
        <v>340</v>
      </c>
      <c r="F717" s="206">
        <v>12.9321052631579</v>
      </c>
      <c r="G717" s="206">
        <v>13.1154385964912</v>
      </c>
      <c r="H717" s="206">
        <v>13.2552631578947</v>
      </c>
      <c r="I717" s="206">
        <v>39.3028070175438</v>
      </c>
      <c r="J717" s="206">
        <v>606.442312280701</v>
      </c>
      <c r="K717" s="206">
        <v>5.78097196593421</v>
      </c>
    </row>
    <row r="718" s="187" customFormat="1" ht="18" customHeight="1" spans="1:11">
      <c r="A718" s="17"/>
      <c r="B718" s="14"/>
      <c r="C718" s="153"/>
      <c r="D718" s="299"/>
      <c r="E718" s="222" t="s">
        <v>341</v>
      </c>
      <c r="F718" s="208">
        <v>12.52</v>
      </c>
      <c r="G718" s="208">
        <v>12.65</v>
      </c>
      <c r="H718" s="208">
        <v>12.25</v>
      </c>
      <c r="I718" s="208">
        <v>37.42</v>
      </c>
      <c r="J718" s="208">
        <v>623.67</v>
      </c>
      <c r="K718" s="208">
        <v>4.57</v>
      </c>
    </row>
    <row r="719" s="187" customFormat="1" ht="18" customHeight="1" spans="1:11">
      <c r="A719" s="17"/>
      <c r="B719" s="14"/>
      <c r="C719" s="153"/>
      <c r="D719" s="299"/>
      <c r="E719" s="222" t="s">
        <v>342</v>
      </c>
      <c r="F719" s="208">
        <v>11.2</v>
      </c>
      <c r="G719" s="208">
        <v>10.97</v>
      </c>
      <c r="H719" s="208">
        <v>11.33</v>
      </c>
      <c r="I719" s="208">
        <v>33.5</v>
      </c>
      <c r="J719" s="208">
        <v>590.858465608466</v>
      </c>
      <c r="K719" s="208">
        <v>6.96040868454661</v>
      </c>
    </row>
    <row r="720" s="187" customFormat="1" ht="18" customHeight="1" spans="1:11">
      <c r="A720" s="17"/>
      <c r="B720" s="14"/>
      <c r="C720" s="153"/>
      <c r="D720" s="299"/>
      <c r="E720" s="222" t="s">
        <v>343</v>
      </c>
      <c r="F720" s="208">
        <v>11.15</v>
      </c>
      <c r="G720" s="208">
        <v>9.78</v>
      </c>
      <c r="H720" s="208">
        <v>10.63</v>
      </c>
      <c r="I720" s="208">
        <v>31.56</v>
      </c>
      <c r="J720" s="208">
        <v>527.32</v>
      </c>
      <c r="K720" s="208">
        <v>9.55</v>
      </c>
    </row>
    <row r="721" s="187" customFormat="1" ht="18" customHeight="1" spans="1:11">
      <c r="A721" s="17"/>
      <c r="B721" s="14"/>
      <c r="C721" s="153"/>
      <c r="D721" s="299"/>
      <c r="E721" s="222" t="s">
        <v>344</v>
      </c>
      <c r="F721" s="206">
        <v>9.37</v>
      </c>
      <c r="G721" s="206">
        <v>9.29</v>
      </c>
      <c r="H721" s="206">
        <v>9.04</v>
      </c>
      <c r="I721" s="206">
        <v>27.7</v>
      </c>
      <c r="J721" s="206">
        <v>462.84686716792</v>
      </c>
      <c r="K721" s="291">
        <v>3.26793109502897</v>
      </c>
    </row>
    <row r="722" s="187" customFormat="1" ht="18" customHeight="1" spans="1:11">
      <c r="A722" s="17"/>
      <c r="B722" s="14"/>
      <c r="C722" s="153"/>
      <c r="D722" s="299"/>
      <c r="E722" s="222" t="s">
        <v>345</v>
      </c>
      <c r="F722" s="208">
        <v>11.1834</v>
      </c>
      <c r="G722" s="208">
        <v>11.3796</v>
      </c>
      <c r="H722" s="208">
        <v>11.06568</v>
      </c>
      <c r="I722" s="268">
        <v>33.62868</v>
      </c>
      <c r="J722" s="208">
        <v>574.877973230769</v>
      </c>
      <c r="K722" s="208">
        <v>-7.62638216557362</v>
      </c>
    </row>
    <row r="723" s="187" customFormat="1" ht="18" customHeight="1" spans="1:11">
      <c r="A723" s="17"/>
      <c r="B723" s="14"/>
      <c r="C723" s="153"/>
      <c r="D723" s="299"/>
      <c r="E723" s="222" t="s">
        <v>346</v>
      </c>
      <c r="F723" s="236">
        <v>13.14</v>
      </c>
      <c r="G723" s="236">
        <v>12.9</v>
      </c>
      <c r="H723" s="236">
        <v>12.49</v>
      </c>
      <c r="I723" s="236">
        <v>38.53</v>
      </c>
      <c r="J723" s="236">
        <v>642.330460115029</v>
      </c>
      <c r="K723" s="236">
        <v>7.68585802124092</v>
      </c>
    </row>
    <row r="724" s="187" customFormat="1" ht="18" customHeight="1" spans="1:11">
      <c r="A724" s="17"/>
      <c r="B724" s="14"/>
      <c r="C724" s="153"/>
      <c r="D724" s="299"/>
      <c r="E724" s="222" t="s">
        <v>347</v>
      </c>
      <c r="F724" s="206">
        <v>13.02</v>
      </c>
      <c r="G724" s="206">
        <v>12.85</v>
      </c>
      <c r="H724" s="206">
        <v>12.98</v>
      </c>
      <c r="I724" s="206">
        <v>38.85</v>
      </c>
      <c r="J724" s="206">
        <v>647.5</v>
      </c>
      <c r="K724" s="206">
        <v>9.47</v>
      </c>
    </row>
    <row r="725" s="187" customFormat="1" ht="18" customHeight="1" spans="1:11">
      <c r="A725" s="17"/>
      <c r="B725" s="14"/>
      <c r="C725" s="153"/>
      <c r="D725" s="299"/>
      <c r="E725" s="222" t="s">
        <v>348</v>
      </c>
      <c r="F725" s="206">
        <v>12.8</v>
      </c>
      <c r="G725" s="206">
        <v>12.65</v>
      </c>
      <c r="H725" s="206">
        <v>12.8</v>
      </c>
      <c r="I725" s="208">
        <v>38.25</v>
      </c>
      <c r="J725" s="208">
        <v>643.971590909091</v>
      </c>
      <c r="K725" s="208">
        <v>3.85555253869128</v>
      </c>
    </row>
    <row r="726" s="187" customFormat="1" ht="18" customHeight="1" spans="1:11">
      <c r="A726" s="17"/>
      <c r="B726" s="14"/>
      <c r="C726" s="153"/>
      <c r="D726" s="299"/>
      <c r="E726" s="222" t="s">
        <v>349</v>
      </c>
      <c r="F726" s="208">
        <v>11.37</v>
      </c>
      <c r="G726" s="208">
        <v>12.15</v>
      </c>
      <c r="H726" s="208">
        <v>11.78</v>
      </c>
      <c r="I726" s="208">
        <v>35.3</v>
      </c>
      <c r="J726" s="208">
        <v>588.333333333333</v>
      </c>
      <c r="K726" s="208">
        <v>0.4</v>
      </c>
    </row>
    <row r="727" s="187" customFormat="1" ht="18" customHeight="1" spans="1:11">
      <c r="A727" s="17"/>
      <c r="B727" s="14"/>
      <c r="C727" s="153"/>
      <c r="D727" s="299"/>
      <c r="E727" s="222" t="s">
        <v>350</v>
      </c>
      <c r="F727" s="208">
        <v>11.61</v>
      </c>
      <c r="G727" s="208">
        <v>12.15</v>
      </c>
      <c r="H727" s="208">
        <v>12.23</v>
      </c>
      <c r="I727" s="208">
        <v>35.99</v>
      </c>
      <c r="J727" s="208">
        <v>592.427983539094</v>
      </c>
      <c r="K727" s="208">
        <v>5.82181711261392</v>
      </c>
    </row>
    <row r="728" s="187" customFormat="1" ht="18" customHeight="1" spans="1:11">
      <c r="A728" s="17"/>
      <c r="B728" s="14"/>
      <c r="C728" s="153"/>
      <c r="D728" s="299"/>
      <c r="E728" s="300" t="s">
        <v>230</v>
      </c>
      <c r="F728" s="235"/>
      <c r="G728" s="235"/>
      <c r="H728" s="235"/>
      <c r="I728" s="235"/>
      <c r="J728" s="235">
        <v>585.339915515367</v>
      </c>
      <c r="K728" s="235">
        <v>4.35210354363527</v>
      </c>
    </row>
    <row r="729" s="189" customFormat="1" ht="18" customHeight="1" spans="1:12">
      <c r="A729" s="17"/>
      <c r="B729" s="14"/>
      <c r="C729" s="153" t="s">
        <v>136</v>
      </c>
      <c r="D729" s="204" t="s">
        <v>216</v>
      </c>
      <c r="E729" s="222" t="s">
        <v>349</v>
      </c>
      <c r="F729" s="208">
        <v>12.3</v>
      </c>
      <c r="G729" s="208">
        <v>13.6</v>
      </c>
      <c r="H729" s="208">
        <v>11.8</v>
      </c>
      <c r="I729" s="272">
        <v>37.7</v>
      </c>
      <c r="J729" s="272">
        <v>628.333333333333</v>
      </c>
      <c r="K729" s="272">
        <v>7.10166419508981</v>
      </c>
      <c r="L729" s="302"/>
    </row>
    <row r="730" s="189" customFormat="1" ht="18" customHeight="1" spans="1:12">
      <c r="A730" s="17"/>
      <c r="B730" s="14"/>
      <c r="C730" s="153"/>
      <c r="D730" s="204"/>
      <c r="E730" s="222" t="s">
        <v>347</v>
      </c>
      <c r="F730" s="206">
        <v>13.48</v>
      </c>
      <c r="G730" s="206">
        <v>13.61</v>
      </c>
      <c r="H730" s="206">
        <v>13.62</v>
      </c>
      <c r="I730" s="238">
        <v>40.71</v>
      </c>
      <c r="J730" s="238">
        <v>678.5</v>
      </c>
      <c r="K730" s="238">
        <v>9.05</v>
      </c>
      <c r="L730" s="302"/>
    </row>
    <row r="731" s="189" customFormat="1" ht="18" customHeight="1" spans="1:12">
      <c r="A731" s="17"/>
      <c r="B731" s="14"/>
      <c r="C731" s="153"/>
      <c r="D731" s="204"/>
      <c r="E731" s="222" t="s">
        <v>348</v>
      </c>
      <c r="F731" s="206">
        <v>12.58</v>
      </c>
      <c r="G731" s="206">
        <v>12.8</v>
      </c>
      <c r="H731" s="206">
        <v>12.9</v>
      </c>
      <c r="I731" s="272">
        <v>38.28</v>
      </c>
      <c r="J731" s="272">
        <v>644.48</v>
      </c>
      <c r="K731" s="272">
        <v>5.8</v>
      </c>
      <c r="L731" s="302"/>
    </row>
    <row r="732" s="189" customFormat="1" ht="18" customHeight="1" spans="1:12">
      <c r="A732" s="17"/>
      <c r="B732" s="14"/>
      <c r="C732" s="153"/>
      <c r="D732" s="204"/>
      <c r="E732" s="222" t="s">
        <v>346</v>
      </c>
      <c r="F732" s="208">
        <v>12.4</v>
      </c>
      <c r="G732" s="208">
        <v>12.2</v>
      </c>
      <c r="H732" s="208">
        <v>11.7</v>
      </c>
      <c r="I732" s="272">
        <v>36.3</v>
      </c>
      <c r="J732" s="272">
        <v>600.201413690476</v>
      </c>
      <c r="K732" s="272">
        <v>5.21739130434782</v>
      </c>
      <c r="L732" s="302"/>
    </row>
    <row r="733" s="189" customFormat="1" ht="18" customHeight="1" spans="1:12">
      <c r="A733" s="17"/>
      <c r="B733" s="14"/>
      <c r="C733" s="153"/>
      <c r="D733" s="204"/>
      <c r="E733" s="222" t="s">
        <v>341</v>
      </c>
      <c r="F733" s="208">
        <v>14.04</v>
      </c>
      <c r="G733" s="208">
        <v>13.68</v>
      </c>
      <c r="H733" s="208">
        <v>13.85</v>
      </c>
      <c r="I733" s="272">
        <v>41.57</v>
      </c>
      <c r="J733" s="272">
        <v>692.83</v>
      </c>
      <c r="K733" s="272">
        <v>5.3</v>
      </c>
      <c r="L733" s="302"/>
    </row>
    <row r="734" s="189" customFormat="1" ht="18" customHeight="1" spans="1:12">
      <c r="A734" s="17"/>
      <c r="B734" s="14"/>
      <c r="C734" s="153"/>
      <c r="D734" s="204"/>
      <c r="E734" s="222" t="s">
        <v>351</v>
      </c>
      <c r="F734" s="208">
        <v>11.55</v>
      </c>
      <c r="G734" s="208">
        <v>11.72</v>
      </c>
      <c r="H734" s="208">
        <v>11.32</v>
      </c>
      <c r="I734" s="272">
        <v>34.59</v>
      </c>
      <c r="J734" s="272">
        <v>569.667407407407</v>
      </c>
      <c r="K734" s="272">
        <v>8.29680651221041</v>
      </c>
      <c r="L734" s="302"/>
    </row>
    <row r="735" s="189" customFormat="1" ht="18" customHeight="1" spans="1:12">
      <c r="A735" s="17"/>
      <c r="B735" s="14"/>
      <c r="C735" s="153"/>
      <c r="D735" s="204"/>
      <c r="E735" s="222" t="s">
        <v>344</v>
      </c>
      <c r="F735" s="208">
        <v>12.35</v>
      </c>
      <c r="G735" s="208">
        <v>11.85</v>
      </c>
      <c r="H735" s="208">
        <v>12.3</v>
      </c>
      <c r="I735" s="272">
        <v>36.5</v>
      </c>
      <c r="J735" s="272">
        <v>609.888471177945</v>
      </c>
      <c r="K735" s="272">
        <v>2.53673019131558</v>
      </c>
      <c r="L735" s="302"/>
    </row>
    <row r="736" s="189" customFormat="1" ht="18" customHeight="1" spans="1:12">
      <c r="A736" s="17"/>
      <c r="B736" s="14"/>
      <c r="C736" s="153"/>
      <c r="D736" s="204"/>
      <c r="E736" s="222" t="s">
        <v>343</v>
      </c>
      <c r="F736" s="208">
        <v>12.04</v>
      </c>
      <c r="G736" s="208">
        <v>12.22</v>
      </c>
      <c r="H736" s="208">
        <v>12.66</v>
      </c>
      <c r="I736" s="272">
        <v>36.92</v>
      </c>
      <c r="J736" s="272">
        <v>616.88</v>
      </c>
      <c r="K736" s="272">
        <v>4.26</v>
      </c>
      <c r="L736" s="302"/>
    </row>
    <row r="737" s="189" customFormat="1" ht="18" customHeight="1" spans="1:12">
      <c r="A737" s="17"/>
      <c r="B737" s="14"/>
      <c r="C737" s="153"/>
      <c r="D737" s="204"/>
      <c r="E737" s="222" t="s">
        <v>342</v>
      </c>
      <c r="F737" s="208">
        <v>13.56</v>
      </c>
      <c r="G737" s="208">
        <v>13.96</v>
      </c>
      <c r="H737" s="208">
        <v>13.96</v>
      </c>
      <c r="I737" s="272">
        <v>41.48</v>
      </c>
      <c r="J737" s="272">
        <v>682.832493827161</v>
      </c>
      <c r="K737" s="272">
        <v>9.44591029023748</v>
      </c>
      <c r="L737" s="302"/>
    </row>
    <row r="738" s="189" customFormat="1" ht="18" customHeight="1" spans="1:12">
      <c r="A738" s="17"/>
      <c r="B738" s="14"/>
      <c r="C738" s="153"/>
      <c r="D738" s="204"/>
      <c r="E738" s="222" t="s">
        <v>352</v>
      </c>
      <c r="F738" s="208">
        <v>12.39</v>
      </c>
      <c r="G738" s="208">
        <v>12.36</v>
      </c>
      <c r="H738" s="208">
        <v>12.43</v>
      </c>
      <c r="I738" s="272">
        <v>37.18</v>
      </c>
      <c r="J738" s="272">
        <v>635.873333333333</v>
      </c>
      <c r="K738" s="272">
        <v>0.0256930571067465</v>
      </c>
      <c r="L738" s="302"/>
    </row>
    <row r="739" s="189" customFormat="1" ht="18" customHeight="1" spans="1:12">
      <c r="A739" s="17"/>
      <c r="B739" s="14"/>
      <c r="C739" s="153"/>
      <c r="D739" s="204"/>
      <c r="E739" s="222" t="s">
        <v>339</v>
      </c>
      <c r="F739" s="208">
        <v>12.3</v>
      </c>
      <c r="G739" s="208">
        <v>12.645</v>
      </c>
      <c r="H739" s="208">
        <v>12.12</v>
      </c>
      <c r="I739" s="272">
        <v>37.065</v>
      </c>
      <c r="J739" s="272">
        <v>617.75</v>
      </c>
      <c r="K739" s="272">
        <v>5.29829545454543</v>
      </c>
      <c r="L739" s="302"/>
    </row>
    <row r="740" s="189" customFormat="1" ht="18" customHeight="1" spans="1:12">
      <c r="A740" s="17"/>
      <c r="B740" s="14"/>
      <c r="C740" s="153"/>
      <c r="D740" s="204"/>
      <c r="E740" s="222" t="s">
        <v>350</v>
      </c>
      <c r="F740" s="208">
        <v>12.69</v>
      </c>
      <c r="G740" s="208">
        <v>11.85</v>
      </c>
      <c r="H740" s="208">
        <v>12.75</v>
      </c>
      <c r="I740" s="272">
        <v>37.29</v>
      </c>
      <c r="J740" s="272">
        <v>613.827160493827</v>
      </c>
      <c r="K740" s="272">
        <v>6.17881548974944</v>
      </c>
      <c r="L740" s="302"/>
    </row>
    <row r="741" s="189" customFormat="1" ht="18" customHeight="1" spans="1:12">
      <c r="A741" s="17"/>
      <c r="B741" s="14"/>
      <c r="C741" s="153"/>
      <c r="D741" s="204"/>
      <c r="E741" s="300" t="s">
        <v>230</v>
      </c>
      <c r="F741" s="235"/>
      <c r="G741" s="235"/>
      <c r="H741" s="235"/>
      <c r="I741" s="303"/>
      <c r="J741" s="303">
        <v>632.588634438623</v>
      </c>
      <c r="K741" s="303">
        <v>5.68213354988645</v>
      </c>
      <c r="L741" s="302"/>
    </row>
    <row r="742" s="187" customFormat="1" ht="18" customHeight="1" spans="1:11">
      <c r="A742" s="17"/>
      <c r="B742" s="14"/>
      <c r="C742" s="153" t="s">
        <v>136</v>
      </c>
      <c r="D742" s="223" t="s">
        <v>353</v>
      </c>
      <c r="E742" s="257" t="s">
        <v>310</v>
      </c>
      <c r="F742" s="285">
        <v>147.045028142589</v>
      </c>
      <c r="G742" s="285">
        <v>139.235459662289</v>
      </c>
      <c r="H742" s="238"/>
      <c r="I742" s="285">
        <v>286.280487804878</v>
      </c>
      <c r="J742" s="285">
        <v>631.161379694154</v>
      </c>
      <c r="K742" s="285">
        <v>3.6389786033094</v>
      </c>
    </row>
    <row r="743" s="187" customFormat="1" ht="18" customHeight="1" spans="1:11">
      <c r="A743" s="17"/>
      <c r="B743" s="14"/>
      <c r="C743" s="153"/>
      <c r="D743" s="223"/>
      <c r="E743" s="257" t="s">
        <v>317</v>
      </c>
      <c r="F743" s="285">
        <v>160.11</v>
      </c>
      <c r="G743" s="285">
        <v>153.2</v>
      </c>
      <c r="H743" s="238"/>
      <c r="I743" s="285">
        <v>313.31</v>
      </c>
      <c r="J743" s="285">
        <v>696.28</v>
      </c>
      <c r="K743" s="285">
        <v>7.05</v>
      </c>
    </row>
    <row r="744" s="187" customFormat="1" ht="18" customHeight="1" spans="1:11">
      <c r="A744" s="17"/>
      <c r="B744" s="14"/>
      <c r="C744" s="153"/>
      <c r="D744" s="223"/>
      <c r="E744" s="257" t="s">
        <v>313</v>
      </c>
      <c r="F744" s="285">
        <v>134.45</v>
      </c>
      <c r="G744" s="285">
        <v>135.25</v>
      </c>
      <c r="H744" s="301"/>
      <c r="I744" s="285">
        <v>269.7</v>
      </c>
      <c r="J744" s="285">
        <v>599.333333333333</v>
      </c>
      <c r="K744" s="285">
        <v>4.44582139261094</v>
      </c>
    </row>
    <row r="745" s="187" customFormat="1" ht="18" customHeight="1" spans="1:11">
      <c r="A745" s="17"/>
      <c r="B745" s="14"/>
      <c r="C745" s="153"/>
      <c r="D745" s="223"/>
      <c r="E745" s="257" t="s">
        <v>311</v>
      </c>
      <c r="F745" s="285">
        <v>135.18</v>
      </c>
      <c r="G745" s="285">
        <v>127.48</v>
      </c>
      <c r="H745" s="238"/>
      <c r="I745" s="285">
        <v>262.66</v>
      </c>
      <c r="J745" s="285">
        <v>583.691807333333</v>
      </c>
      <c r="K745" s="285">
        <v>4.4956509959779</v>
      </c>
    </row>
    <row r="746" s="187" customFormat="1" ht="18" customHeight="1" spans="1:11">
      <c r="A746" s="17"/>
      <c r="B746" s="14"/>
      <c r="C746" s="153"/>
      <c r="D746" s="223"/>
      <c r="E746" s="257" t="s">
        <v>318</v>
      </c>
      <c r="F746" s="285">
        <v>119.4</v>
      </c>
      <c r="G746" s="285">
        <v>110.8</v>
      </c>
      <c r="H746" s="238"/>
      <c r="I746" s="285">
        <v>230.2</v>
      </c>
      <c r="J746" s="285">
        <v>511.581133333333</v>
      </c>
      <c r="K746" s="285">
        <v>7.62038335670875</v>
      </c>
    </row>
    <row r="747" s="187" customFormat="1" ht="18" customHeight="1" spans="1:11">
      <c r="A747" s="17"/>
      <c r="B747" s="14"/>
      <c r="C747" s="153"/>
      <c r="D747" s="223"/>
      <c r="E747" s="257" t="s">
        <v>321</v>
      </c>
      <c r="F747" s="285">
        <v>140.9</v>
      </c>
      <c r="G747" s="285">
        <v>136.3</v>
      </c>
      <c r="H747" s="238"/>
      <c r="I747" s="285">
        <v>277.2</v>
      </c>
      <c r="J747" s="285">
        <v>616.0308</v>
      </c>
      <c r="K747" s="285">
        <v>6.20689655172416</v>
      </c>
    </row>
    <row r="748" s="187" customFormat="1" ht="18" customHeight="1" spans="1:11">
      <c r="A748" s="17"/>
      <c r="B748" s="14"/>
      <c r="C748" s="153"/>
      <c r="D748" s="223"/>
      <c r="E748" s="257" t="s">
        <v>316</v>
      </c>
      <c r="F748" s="285">
        <v>147.32</v>
      </c>
      <c r="G748" s="285">
        <v>150.28</v>
      </c>
      <c r="H748" s="290"/>
      <c r="I748" s="285">
        <v>297.6</v>
      </c>
      <c r="J748" s="285">
        <v>661.332672</v>
      </c>
      <c r="K748" s="285">
        <v>4.74068292682929</v>
      </c>
    </row>
    <row r="749" s="187" customFormat="1" ht="18" customHeight="1" spans="1:11">
      <c r="A749" s="17"/>
      <c r="B749" s="14"/>
      <c r="C749" s="153"/>
      <c r="D749" s="223"/>
      <c r="E749" s="257" t="s">
        <v>315</v>
      </c>
      <c r="F749" s="285">
        <v>109.2</v>
      </c>
      <c r="G749" s="285">
        <v>108.22</v>
      </c>
      <c r="H749" s="238"/>
      <c r="I749" s="285">
        <v>217.42</v>
      </c>
      <c r="J749" s="285">
        <v>483.18</v>
      </c>
      <c r="K749" s="285">
        <v>5.24</v>
      </c>
    </row>
    <row r="750" s="187" customFormat="1" ht="18" customHeight="1" spans="1:11">
      <c r="A750" s="17"/>
      <c r="B750" s="14"/>
      <c r="C750" s="153"/>
      <c r="D750" s="223"/>
      <c r="E750" s="257" t="s">
        <v>323</v>
      </c>
      <c r="F750" s="285">
        <v>138.12</v>
      </c>
      <c r="G750" s="285">
        <v>138.36</v>
      </c>
      <c r="H750" s="238"/>
      <c r="I750" s="285">
        <v>276.48</v>
      </c>
      <c r="J750" s="285">
        <v>614.48</v>
      </c>
      <c r="K750" s="285">
        <v>6.21</v>
      </c>
    </row>
    <row r="751" s="187" customFormat="1" ht="18" customHeight="1" spans="1:11">
      <c r="A751" s="17"/>
      <c r="B751" s="12"/>
      <c r="C751" s="153"/>
      <c r="D751" s="223"/>
      <c r="E751" s="280" t="s">
        <v>250</v>
      </c>
      <c r="F751" s="281"/>
      <c r="G751" s="281"/>
      <c r="H751" s="286"/>
      <c r="I751" s="281"/>
      <c r="J751" s="281">
        <v>599.674569521573</v>
      </c>
      <c r="K751" s="281">
        <v>5.59509940510173</v>
      </c>
    </row>
    <row r="752" s="185" customFormat="1" ht="18" customHeight="1" spans="1:11">
      <c r="A752" s="242" t="s">
        <v>214</v>
      </c>
      <c r="B752" s="243" t="s">
        <v>326</v>
      </c>
      <c r="C752" s="244" t="s">
        <v>326</v>
      </c>
      <c r="D752" s="299" t="s">
        <v>338</v>
      </c>
      <c r="E752" s="222" t="s">
        <v>339</v>
      </c>
      <c r="F752" s="206">
        <v>10.585</v>
      </c>
      <c r="G752" s="206">
        <v>10.225</v>
      </c>
      <c r="H752" s="206">
        <v>9.38</v>
      </c>
      <c r="I752" s="208">
        <v>30.19</v>
      </c>
      <c r="J752" s="208">
        <v>503.166666666667</v>
      </c>
      <c r="K752" s="208"/>
    </row>
    <row r="753" s="185" customFormat="1" ht="18" customHeight="1" spans="1:11">
      <c r="A753" s="242"/>
      <c r="B753" s="245"/>
      <c r="C753" s="66"/>
      <c r="D753" s="299"/>
      <c r="E753" s="222" t="s">
        <v>340</v>
      </c>
      <c r="F753" s="206">
        <v>12.6802339181287</v>
      </c>
      <c r="G753" s="206">
        <v>12.5714619883041</v>
      </c>
      <c r="H753" s="206">
        <v>11.9052631578947</v>
      </c>
      <c r="I753" s="206">
        <v>37.1569590643275</v>
      </c>
      <c r="J753" s="206">
        <v>573.331878362573</v>
      </c>
      <c r="K753" s="208"/>
    </row>
    <row r="754" s="185" customFormat="1" ht="18" customHeight="1" spans="1:11">
      <c r="A754" s="242"/>
      <c r="B754" s="245"/>
      <c r="C754" s="66"/>
      <c r="D754" s="299"/>
      <c r="E754" s="222" t="s">
        <v>341</v>
      </c>
      <c r="F754" s="208">
        <v>11.89</v>
      </c>
      <c r="G754" s="208">
        <v>11.81</v>
      </c>
      <c r="H754" s="208">
        <v>12.09</v>
      </c>
      <c r="I754" s="208">
        <v>35.79</v>
      </c>
      <c r="J754" s="208">
        <v>596.43</v>
      </c>
      <c r="K754" s="208"/>
    </row>
    <row r="755" s="185" customFormat="1" ht="18" customHeight="1" spans="1:11">
      <c r="A755" s="242"/>
      <c r="B755" s="245"/>
      <c r="C755" s="66"/>
      <c r="D755" s="299"/>
      <c r="E755" s="222" t="s">
        <v>342</v>
      </c>
      <c r="F755" s="208">
        <v>10.18</v>
      </c>
      <c r="G755" s="208">
        <v>10.42</v>
      </c>
      <c r="H755" s="208">
        <v>10.72</v>
      </c>
      <c r="I755" s="208">
        <v>31.32</v>
      </c>
      <c r="J755" s="208">
        <v>552.408571428571</v>
      </c>
      <c r="K755" s="208"/>
    </row>
    <row r="756" s="185" customFormat="1" ht="18" customHeight="1" spans="1:11">
      <c r="A756" s="242"/>
      <c r="B756" s="245"/>
      <c r="C756" s="66"/>
      <c r="D756" s="299"/>
      <c r="E756" s="222" t="s">
        <v>343</v>
      </c>
      <c r="F756" s="208">
        <v>9.87</v>
      </c>
      <c r="G756" s="208">
        <v>9.2</v>
      </c>
      <c r="H756" s="208">
        <v>9.74</v>
      </c>
      <c r="I756" s="208">
        <v>28.81</v>
      </c>
      <c r="J756" s="208">
        <v>481.37</v>
      </c>
      <c r="K756" s="208"/>
    </row>
    <row r="757" s="185" customFormat="1" ht="18" customHeight="1" spans="1:11">
      <c r="A757" s="242"/>
      <c r="B757" s="245"/>
      <c r="C757" s="66"/>
      <c r="D757" s="299"/>
      <c r="E757" s="222" t="s">
        <v>344</v>
      </c>
      <c r="F757" s="206">
        <v>8.43823529411765</v>
      </c>
      <c r="G757" s="206">
        <v>9.55588235294118</v>
      </c>
      <c r="H757" s="206">
        <v>8.82941176470588</v>
      </c>
      <c r="I757" s="206">
        <v>26.8235294117647</v>
      </c>
      <c r="J757" s="206">
        <v>448.201680672269</v>
      </c>
      <c r="K757" s="291"/>
    </row>
    <row r="758" s="185" customFormat="1" ht="18" customHeight="1" spans="1:11">
      <c r="A758" s="242"/>
      <c r="B758" s="245"/>
      <c r="C758" s="66"/>
      <c r="D758" s="299"/>
      <c r="E758" s="222" t="s">
        <v>345</v>
      </c>
      <c r="F758" s="208">
        <v>11.8992342857143</v>
      </c>
      <c r="G758" s="208">
        <v>12.1904742857143</v>
      </c>
      <c r="H758" s="208">
        <v>12.3152914285714</v>
      </c>
      <c r="I758" s="268">
        <v>36.405</v>
      </c>
      <c r="J758" s="208">
        <v>622.338807692308</v>
      </c>
      <c r="K758" s="208"/>
    </row>
    <row r="759" s="185" customFormat="1" ht="18" customHeight="1" spans="1:11">
      <c r="A759" s="242"/>
      <c r="B759" s="245"/>
      <c r="C759" s="66"/>
      <c r="D759" s="299"/>
      <c r="E759" s="222" t="s">
        <v>346</v>
      </c>
      <c r="F759" s="208">
        <v>12.3</v>
      </c>
      <c r="G759" s="208">
        <v>11.77</v>
      </c>
      <c r="H759" s="208">
        <v>11.71</v>
      </c>
      <c r="I759" s="208">
        <v>35.78</v>
      </c>
      <c r="J759" s="208">
        <v>596.48543635909</v>
      </c>
      <c r="K759" s="208"/>
    </row>
    <row r="760" s="185" customFormat="1" ht="18" customHeight="1" spans="1:11">
      <c r="A760" s="242"/>
      <c r="B760" s="245"/>
      <c r="C760" s="66"/>
      <c r="D760" s="299"/>
      <c r="E760" s="222" t="s">
        <v>347</v>
      </c>
      <c r="F760" s="206">
        <v>11.83</v>
      </c>
      <c r="G760" s="206">
        <v>12.14</v>
      </c>
      <c r="H760" s="206">
        <v>11.52</v>
      </c>
      <c r="I760" s="206">
        <v>35.49</v>
      </c>
      <c r="J760" s="206">
        <v>591.5</v>
      </c>
      <c r="K760" s="206"/>
    </row>
    <row r="761" s="185" customFormat="1" ht="18" customHeight="1" spans="1:11">
      <c r="A761" s="242"/>
      <c r="B761" s="245"/>
      <c r="C761" s="66"/>
      <c r="D761" s="299"/>
      <c r="E761" s="222" t="s">
        <v>348</v>
      </c>
      <c r="F761" s="206">
        <v>12.33</v>
      </c>
      <c r="G761" s="206">
        <v>12.4</v>
      </c>
      <c r="H761" s="206">
        <v>12.1</v>
      </c>
      <c r="I761" s="208">
        <v>36.83</v>
      </c>
      <c r="J761" s="208">
        <v>620.064671717172</v>
      </c>
      <c r="K761" s="208"/>
    </row>
    <row r="762" s="185" customFormat="1" ht="18" customHeight="1" spans="1:11">
      <c r="A762" s="242"/>
      <c r="B762" s="245"/>
      <c r="C762" s="66"/>
      <c r="D762" s="299"/>
      <c r="E762" s="222" t="s">
        <v>349</v>
      </c>
      <c r="F762" s="208">
        <v>11.25</v>
      </c>
      <c r="G762" s="208">
        <v>12.44</v>
      </c>
      <c r="H762" s="208">
        <v>11.47</v>
      </c>
      <c r="I762" s="208">
        <v>35.16</v>
      </c>
      <c r="J762" s="208">
        <v>586</v>
      </c>
      <c r="K762" s="208"/>
    </row>
    <row r="763" s="185" customFormat="1" ht="18" customHeight="1" spans="1:11">
      <c r="A763" s="242"/>
      <c r="B763" s="245"/>
      <c r="C763" s="66"/>
      <c r="D763" s="299"/>
      <c r="E763" s="222" t="s">
        <v>350</v>
      </c>
      <c r="F763" s="208">
        <v>11.81</v>
      </c>
      <c r="G763" s="208">
        <v>10.85</v>
      </c>
      <c r="H763" s="208">
        <v>11.35</v>
      </c>
      <c r="I763" s="208">
        <v>34.01</v>
      </c>
      <c r="J763" s="208">
        <v>559.835390946502</v>
      </c>
      <c r="K763" s="208"/>
    </row>
    <row r="764" s="185" customFormat="1" ht="18" customHeight="1" spans="1:11">
      <c r="A764" s="242"/>
      <c r="B764" s="245"/>
      <c r="C764" s="66"/>
      <c r="D764" s="299"/>
      <c r="E764" s="300" t="s">
        <v>230</v>
      </c>
      <c r="F764" s="235"/>
      <c r="G764" s="235"/>
      <c r="H764" s="235"/>
      <c r="I764" s="235"/>
      <c r="J764" s="235">
        <v>560.927758653763</v>
      </c>
      <c r="K764" s="235"/>
    </row>
    <row r="765" s="185" customFormat="1" ht="18" customHeight="1" spans="1:11">
      <c r="A765" s="242"/>
      <c r="B765" s="245"/>
      <c r="C765" s="66"/>
      <c r="D765" s="204" t="s">
        <v>216</v>
      </c>
      <c r="E765" s="222" t="s">
        <v>349</v>
      </c>
      <c r="F765" s="208">
        <v>12.4</v>
      </c>
      <c r="G765" s="208">
        <v>11.6</v>
      </c>
      <c r="H765" s="208">
        <v>11.2</v>
      </c>
      <c r="I765" s="272">
        <v>35.2</v>
      </c>
      <c r="J765" s="272">
        <v>586.666666666667</v>
      </c>
      <c r="K765" s="272"/>
    </row>
    <row r="766" s="185" customFormat="1" ht="18" customHeight="1" spans="1:11">
      <c r="A766" s="242"/>
      <c r="B766" s="245"/>
      <c r="C766" s="66"/>
      <c r="D766" s="204"/>
      <c r="E766" s="222" t="s">
        <v>347</v>
      </c>
      <c r="F766" s="206">
        <v>12.62</v>
      </c>
      <c r="G766" s="206">
        <v>12.18</v>
      </c>
      <c r="H766" s="206">
        <v>12.53</v>
      </c>
      <c r="I766" s="238">
        <v>37.33</v>
      </c>
      <c r="J766" s="238">
        <v>622.17</v>
      </c>
      <c r="K766" s="272"/>
    </row>
    <row r="767" s="185" customFormat="1" ht="18" customHeight="1" spans="1:11">
      <c r="A767" s="242"/>
      <c r="B767" s="245"/>
      <c r="C767" s="66"/>
      <c r="D767" s="204"/>
      <c r="E767" s="222" t="s">
        <v>348</v>
      </c>
      <c r="F767" s="206">
        <v>12.2</v>
      </c>
      <c r="G767" s="206">
        <v>12.1</v>
      </c>
      <c r="H767" s="206">
        <v>11.88</v>
      </c>
      <c r="I767" s="272">
        <v>36.18</v>
      </c>
      <c r="J767" s="272">
        <v>609.12</v>
      </c>
      <c r="K767" s="272"/>
    </row>
    <row r="768" s="185" customFormat="1" ht="18" customHeight="1" spans="1:11">
      <c r="A768" s="242"/>
      <c r="B768" s="245"/>
      <c r="C768" s="66"/>
      <c r="D768" s="204"/>
      <c r="E768" s="222" t="s">
        <v>346</v>
      </c>
      <c r="F768" s="208">
        <v>11.2</v>
      </c>
      <c r="G768" s="208">
        <v>11.5</v>
      </c>
      <c r="H768" s="208">
        <v>11.8</v>
      </c>
      <c r="I768" s="272">
        <v>34.5</v>
      </c>
      <c r="J768" s="272">
        <v>570.439360119048</v>
      </c>
      <c r="K768" s="272"/>
    </row>
    <row r="769" s="185" customFormat="1" ht="18" customHeight="1" spans="1:11">
      <c r="A769" s="242"/>
      <c r="B769" s="245"/>
      <c r="C769" s="66"/>
      <c r="D769" s="204"/>
      <c r="E769" s="222" t="s">
        <v>341</v>
      </c>
      <c r="F769" s="208">
        <v>13.37</v>
      </c>
      <c r="G769" s="208">
        <v>13.13</v>
      </c>
      <c r="H769" s="208">
        <v>12.96</v>
      </c>
      <c r="I769" s="272">
        <v>39.46</v>
      </c>
      <c r="J769" s="272">
        <v>657.67</v>
      </c>
      <c r="K769" s="272"/>
    </row>
    <row r="770" s="185" customFormat="1" ht="18" customHeight="1" spans="1:11">
      <c r="A770" s="242"/>
      <c r="B770" s="245"/>
      <c r="C770" s="66"/>
      <c r="D770" s="204"/>
      <c r="E770" s="222" t="s">
        <v>351</v>
      </c>
      <c r="F770" s="208">
        <v>10.24</v>
      </c>
      <c r="G770" s="208">
        <v>10.66</v>
      </c>
      <c r="H770" s="208">
        <v>11.04</v>
      </c>
      <c r="I770" s="272">
        <v>31.94</v>
      </c>
      <c r="J770" s="272">
        <v>526.024197530864</v>
      </c>
      <c r="K770" s="272"/>
    </row>
    <row r="771" s="185" customFormat="1" ht="18" customHeight="1" spans="1:11">
      <c r="A771" s="242"/>
      <c r="B771" s="245"/>
      <c r="C771" s="66"/>
      <c r="D771" s="204"/>
      <c r="E771" s="222" t="s">
        <v>344</v>
      </c>
      <c r="F771" s="208">
        <v>11.2323529411765</v>
      </c>
      <c r="G771" s="208">
        <v>12.2382352941176</v>
      </c>
      <c r="H771" s="208">
        <v>12.1264705882353</v>
      </c>
      <c r="I771" s="272">
        <v>35.5970588235294</v>
      </c>
      <c r="J771" s="272">
        <v>594.800980392157</v>
      </c>
      <c r="K771" s="272"/>
    </row>
    <row r="772" s="185" customFormat="1" ht="18" customHeight="1" spans="1:11">
      <c r="A772" s="242"/>
      <c r="B772" s="245"/>
      <c r="C772" s="66"/>
      <c r="D772" s="204"/>
      <c r="E772" s="222" t="s">
        <v>343</v>
      </c>
      <c r="F772" s="208">
        <v>11.92</v>
      </c>
      <c r="G772" s="208">
        <v>11.96</v>
      </c>
      <c r="H772" s="208">
        <v>11.53</v>
      </c>
      <c r="I772" s="272">
        <v>35.41</v>
      </c>
      <c r="J772" s="272">
        <v>591.65</v>
      </c>
      <c r="K772" s="272"/>
    </row>
    <row r="773" s="185" customFormat="1" ht="18" customHeight="1" spans="1:11">
      <c r="A773" s="242"/>
      <c r="B773" s="245"/>
      <c r="C773" s="66"/>
      <c r="D773" s="204"/>
      <c r="E773" s="222" t="s">
        <v>342</v>
      </c>
      <c r="F773" s="208">
        <v>12.45</v>
      </c>
      <c r="G773" s="208">
        <v>12.6</v>
      </c>
      <c r="H773" s="208">
        <v>12.85</v>
      </c>
      <c r="I773" s="272">
        <v>37.9</v>
      </c>
      <c r="J773" s="272">
        <v>623.89950617284</v>
      </c>
      <c r="K773" s="272"/>
    </row>
    <row r="774" s="185" customFormat="1" ht="18" customHeight="1" spans="1:11">
      <c r="A774" s="242"/>
      <c r="B774" s="245"/>
      <c r="C774" s="66"/>
      <c r="D774" s="204"/>
      <c r="E774" s="222" t="s">
        <v>352</v>
      </c>
      <c r="F774" s="208">
        <v>12.5102220571428</v>
      </c>
      <c r="G774" s="208">
        <v>12.26</v>
      </c>
      <c r="H774" s="208">
        <v>12.4</v>
      </c>
      <c r="I774" s="272">
        <v>37.1702220571428</v>
      </c>
      <c r="J774" s="272">
        <v>635.706105438827</v>
      </c>
      <c r="K774" s="272"/>
    </row>
    <row r="775" s="185" customFormat="1" ht="18" customHeight="1" spans="1:11">
      <c r="A775" s="242"/>
      <c r="B775" s="245"/>
      <c r="C775" s="66"/>
      <c r="D775" s="204"/>
      <c r="E775" s="222" t="s">
        <v>339</v>
      </c>
      <c r="F775" s="208">
        <v>11.94</v>
      </c>
      <c r="G775" s="208">
        <v>11.355</v>
      </c>
      <c r="H775" s="208">
        <v>11.905</v>
      </c>
      <c r="I775" s="272">
        <v>35.2</v>
      </c>
      <c r="J775" s="272">
        <v>586.666666666667</v>
      </c>
      <c r="K775" s="272"/>
    </row>
    <row r="776" s="185" customFormat="1" ht="18" customHeight="1" spans="1:11">
      <c r="A776" s="242"/>
      <c r="B776" s="245"/>
      <c r="C776" s="66"/>
      <c r="D776" s="204"/>
      <c r="E776" s="222" t="s">
        <v>350</v>
      </c>
      <c r="F776" s="208">
        <v>11.68</v>
      </c>
      <c r="G776" s="208">
        <v>12.02</v>
      </c>
      <c r="H776" s="208">
        <v>11.42</v>
      </c>
      <c r="I776" s="272">
        <v>35.12</v>
      </c>
      <c r="J776" s="272">
        <v>578.106995884774</v>
      </c>
      <c r="K776" s="272"/>
    </row>
    <row r="777" s="185" customFormat="1" ht="18" customHeight="1" spans="1:11">
      <c r="A777" s="242"/>
      <c r="B777" s="245"/>
      <c r="C777" s="66"/>
      <c r="D777" s="204"/>
      <c r="E777" s="300" t="s">
        <v>230</v>
      </c>
      <c r="F777" s="235"/>
      <c r="G777" s="235"/>
      <c r="H777" s="235"/>
      <c r="I777" s="303"/>
      <c r="J777" s="303">
        <v>598.576706572654</v>
      </c>
      <c r="K777" s="303"/>
    </row>
    <row r="778" s="185" customFormat="1" ht="18" customHeight="1" spans="1:11">
      <c r="A778" s="242"/>
      <c r="B778" s="245"/>
      <c r="C778" s="66"/>
      <c r="D778" s="223" t="s">
        <v>353</v>
      </c>
      <c r="E778" s="257" t="s">
        <v>310</v>
      </c>
      <c r="F778" s="285">
        <v>135.858348968105</v>
      </c>
      <c r="G778" s="285">
        <v>138.180112570356</v>
      </c>
      <c r="H778" s="206"/>
      <c r="I778" s="285">
        <v>274.038461538462</v>
      </c>
      <c r="J778" s="285">
        <v>604.171436202686</v>
      </c>
      <c r="K778" s="285"/>
    </row>
    <row r="779" s="185" customFormat="1" ht="18" customHeight="1" spans="1:11">
      <c r="A779" s="242"/>
      <c r="B779" s="245"/>
      <c r="C779" s="66"/>
      <c r="D779" s="223"/>
      <c r="E779" s="257" t="s">
        <v>317</v>
      </c>
      <c r="F779" s="285">
        <v>143.62</v>
      </c>
      <c r="G779" s="285">
        <v>149.05</v>
      </c>
      <c r="H779" s="206"/>
      <c r="I779" s="285">
        <v>292.67</v>
      </c>
      <c r="J779" s="285">
        <v>650.41</v>
      </c>
      <c r="K779" s="285"/>
    </row>
    <row r="780" s="185" customFormat="1" ht="18" customHeight="1" spans="1:11">
      <c r="A780" s="242"/>
      <c r="B780" s="245"/>
      <c r="C780" s="66"/>
      <c r="D780" s="223"/>
      <c r="E780" s="257" t="s">
        <v>313</v>
      </c>
      <c r="F780" s="285">
        <v>130.76</v>
      </c>
      <c r="G780" s="285">
        <v>127.46</v>
      </c>
      <c r="H780" s="225"/>
      <c r="I780" s="285">
        <v>258.22</v>
      </c>
      <c r="J780" s="285">
        <v>573.822222222222</v>
      </c>
      <c r="K780" s="285"/>
    </row>
    <row r="781" s="185" customFormat="1" ht="18" customHeight="1" spans="1:11">
      <c r="A781" s="242"/>
      <c r="B781" s="245"/>
      <c r="C781" s="66"/>
      <c r="D781" s="223"/>
      <c r="E781" s="257" t="s">
        <v>311</v>
      </c>
      <c r="F781" s="285">
        <v>129.03</v>
      </c>
      <c r="G781" s="285">
        <v>122.33</v>
      </c>
      <c r="H781" s="206"/>
      <c r="I781" s="285">
        <v>251.36</v>
      </c>
      <c r="J781" s="285">
        <v>558.580570666667</v>
      </c>
      <c r="K781" s="285"/>
    </row>
    <row r="782" s="185" customFormat="1" ht="18" customHeight="1" spans="1:11">
      <c r="A782" s="242"/>
      <c r="B782" s="245"/>
      <c r="C782" s="66"/>
      <c r="D782" s="223"/>
      <c r="E782" s="257" t="s">
        <v>318</v>
      </c>
      <c r="F782" s="285">
        <v>108.5</v>
      </c>
      <c r="G782" s="285">
        <v>105.4</v>
      </c>
      <c r="H782" s="206"/>
      <c r="I782" s="285">
        <v>213.9</v>
      </c>
      <c r="J782" s="285">
        <v>475.3571</v>
      </c>
      <c r="K782" s="285"/>
    </row>
    <row r="783" s="185" customFormat="1" ht="18" customHeight="1" spans="1:11">
      <c r="A783" s="242"/>
      <c r="B783" s="245"/>
      <c r="C783" s="66"/>
      <c r="D783" s="223"/>
      <c r="E783" s="257" t="s">
        <v>321</v>
      </c>
      <c r="F783" s="285">
        <v>132.4</v>
      </c>
      <c r="G783" s="285">
        <v>128.6</v>
      </c>
      <c r="H783" s="206"/>
      <c r="I783" s="285">
        <v>261</v>
      </c>
      <c r="J783" s="285">
        <v>580.029</v>
      </c>
      <c r="K783" s="285"/>
    </row>
    <row r="784" s="185" customFormat="1" ht="18" customHeight="1" spans="1:11">
      <c r="A784" s="242"/>
      <c r="B784" s="245"/>
      <c r="C784" s="66"/>
      <c r="D784" s="223"/>
      <c r="E784" s="257" t="s">
        <v>316</v>
      </c>
      <c r="F784" s="285">
        <v>140.57</v>
      </c>
      <c r="G784" s="285">
        <v>143.56</v>
      </c>
      <c r="H784" s="208"/>
      <c r="I784" s="285">
        <v>284.13</v>
      </c>
      <c r="J784" s="285">
        <v>631.3993686</v>
      </c>
      <c r="K784" s="285"/>
    </row>
    <row r="785" s="185" customFormat="1" ht="18" customHeight="1" spans="1:11">
      <c r="A785" s="242"/>
      <c r="B785" s="245"/>
      <c r="C785" s="66"/>
      <c r="D785" s="223"/>
      <c r="E785" s="257" t="s">
        <v>315</v>
      </c>
      <c r="F785" s="285">
        <v>104.36</v>
      </c>
      <c r="G785" s="285">
        <v>102.24</v>
      </c>
      <c r="H785" s="208"/>
      <c r="I785" s="285">
        <v>206.6</v>
      </c>
      <c r="J785" s="285">
        <v>459.13</v>
      </c>
      <c r="K785" s="285"/>
    </row>
    <row r="786" s="185" customFormat="1" ht="18" customHeight="1" spans="1:11">
      <c r="A786" s="242"/>
      <c r="B786" s="245"/>
      <c r="C786" s="66"/>
      <c r="D786" s="223"/>
      <c r="E786" s="257" t="s">
        <v>323</v>
      </c>
      <c r="F786" s="285">
        <v>129.97</v>
      </c>
      <c r="G786" s="285">
        <v>130.35</v>
      </c>
      <c r="H786" s="218"/>
      <c r="I786" s="285">
        <v>260.32</v>
      </c>
      <c r="J786" s="285">
        <v>578.56</v>
      </c>
      <c r="K786" s="285"/>
    </row>
    <row r="787" s="185" customFormat="1" ht="18" customHeight="1" spans="1:11">
      <c r="A787" s="242"/>
      <c r="B787" s="246"/>
      <c r="C787" s="66"/>
      <c r="D787" s="223"/>
      <c r="E787" s="280" t="s">
        <v>250</v>
      </c>
      <c r="F787" s="281"/>
      <c r="G787" s="281"/>
      <c r="H787" s="225"/>
      <c r="I787" s="281"/>
      <c r="J787" s="281">
        <v>567.939966410175</v>
      </c>
      <c r="K787" s="281"/>
    </row>
  </sheetData>
  <mergeCells count="155">
    <mergeCell ref="A1:K1"/>
    <mergeCell ref="F2:I2"/>
    <mergeCell ref="A2:A3"/>
    <mergeCell ref="A4:A40"/>
    <mergeCell ref="A41:A77"/>
    <mergeCell ref="A78:A114"/>
    <mergeCell ref="A115:A151"/>
    <mergeCell ref="A152:A188"/>
    <mergeCell ref="A189:A227"/>
    <mergeCell ref="A228:A266"/>
    <mergeCell ref="A267:A306"/>
    <mergeCell ref="A307:A346"/>
    <mergeCell ref="A347:A386"/>
    <mergeCell ref="A387:A423"/>
    <mergeCell ref="A424:A460"/>
    <mergeCell ref="A461:A497"/>
    <mergeCell ref="A498:A534"/>
    <mergeCell ref="A535:A571"/>
    <mergeCell ref="A572:A607"/>
    <mergeCell ref="A608:A643"/>
    <mergeCell ref="A644:A679"/>
    <mergeCell ref="A680:A715"/>
    <mergeCell ref="A716:A751"/>
    <mergeCell ref="A752:A787"/>
    <mergeCell ref="B2:B3"/>
    <mergeCell ref="B4:B40"/>
    <mergeCell ref="B41:B77"/>
    <mergeCell ref="B78:B114"/>
    <mergeCell ref="B115:B151"/>
    <mergeCell ref="B152:B188"/>
    <mergeCell ref="B189:B227"/>
    <mergeCell ref="B228:B266"/>
    <mergeCell ref="B267:B306"/>
    <mergeCell ref="B307:B346"/>
    <mergeCell ref="B347:B386"/>
    <mergeCell ref="B387:B423"/>
    <mergeCell ref="B424:B460"/>
    <mergeCell ref="B461:B497"/>
    <mergeCell ref="B498:B534"/>
    <mergeCell ref="B535:B571"/>
    <mergeCell ref="B572:B607"/>
    <mergeCell ref="B608:B643"/>
    <mergeCell ref="B644:B679"/>
    <mergeCell ref="B680:B715"/>
    <mergeCell ref="B716:B751"/>
    <mergeCell ref="B752:B787"/>
    <mergeCell ref="C2:C3"/>
    <mergeCell ref="C4:C40"/>
    <mergeCell ref="C41:C77"/>
    <mergeCell ref="C78:C114"/>
    <mergeCell ref="C115:C151"/>
    <mergeCell ref="C152:C188"/>
    <mergeCell ref="C189:C227"/>
    <mergeCell ref="C228:C266"/>
    <mergeCell ref="C267:C306"/>
    <mergeCell ref="C307:C346"/>
    <mergeCell ref="C347:C386"/>
    <mergeCell ref="C387:C399"/>
    <mergeCell ref="C400:C411"/>
    <mergeCell ref="C412:C423"/>
    <mergeCell ref="C424:C436"/>
    <mergeCell ref="C437:C448"/>
    <mergeCell ref="C449:C460"/>
    <mergeCell ref="C461:C473"/>
    <mergeCell ref="C474:C485"/>
    <mergeCell ref="C486:C497"/>
    <mergeCell ref="C498:C510"/>
    <mergeCell ref="C511:C522"/>
    <mergeCell ref="C523:C534"/>
    <mergeCell ref="C535:C547"/>
    <mergeCell ref="C548:C559"/>
    <mergeCell ref="C560:C571"/>
    <mergeCell ref="C572:C584"/>
    <mergeCell ref="C585:C596"/>
    <mergeCell ref="C597:C607"/>
    <mergeCell ref="C608:C620"/>
    <mergeCell ref="C621:C632"/>
    <mergeCell ref="C633:C643"/>
    <mergeCell ref="C644:C656"/>
    <mergeCell ref="C657:C668"/>
    <mergeCell ref="C669:C679"/>
    <mergeCell ref="C680:C692"/>
    <mergeCell ref="C693:C704"/>
    <mergeCell ref="C705:C715"/>
    <mergeCell ref="C716:C728"/>
    <mergeCell ref="C729:C741"/>
    <mergeCell ref="C742:C751"/>
    <mergeCell ref="C752:C787"/>
    <mergeCell ref="D2:D3"/>
    <mergeCell ref="D4:D17"/>
    <mergeCell ref="D18:D30"/>
    <mergeCell ref="D31:D40"/>
    <mergeCell ref="D41:D54"/>
    <mergeCell ref="D55:D67"/>
    <mergeCell ref="D68:D77"/>
    <mergeCell ref="D78:D91"/>
    <mergeCell ref="D92:D104"/>
    <mergeCell ref="D105:D114"/>
    <mergeCell ref="D115:D128"/>
    <mergeCell ref="D129:D141"/>
    <mergeCell ref="D142:D151"/>
    <mergeCell ref="D152:D165"/>
    <mergeCell ref="D166:D178"/>
    <mergeCell ref="D179:D188"/>
    <mergeCell ref="D189:D202"/>
    <mergeCell ref="D203:D215"/>
    <mergeCell ref="D216:D227"/>
    <mergeCell ref="D228:D241"/>
    <mergeCell ref="D242:D254"/>
    <mergeCell ref="D255:D266"/>
    <mergeCell ref="D267:D280"/>
    <mergeCell ref="D281:D294"/>
    <mergeCell ref="D295:D306"/>
    <mergeCell ref="D307:D320"/>
    <mergeCell ref="D321:D334"/>
    <mergeCell ref="D335:D346"/>
    <mergeCell ref="D347:D360"/>
    <mergeCell ref="D361:D374"/>
    <mergeCell ref="D375:D386"/>
    <mergeCell ref="D387:D399"/>
    <mergeCell ref="D400:D411"/>
    <mergeCell ref="D412:D423"/>
    <mergeCell ref="D424:D436"/>
    <mergeCell ref="D437:D448"/>
    <mergeCell ref="D449:D460"/>
    <mergeCell ref="D461:D473"/>
    <mergeCell ref="D474:D485"/>
    <mergeCell ref="D486:D497"/>
    <mergeCell ref="D498:D510"/>
    <mergeCell ref="D511:D522"/>
    <mergeCell ref="D523:D534"/>
    <mergeCell ref="D535:D547"/>
    <mergeCell ref="D548:D559"/>
    <mergeCell ref="D560:D571"/>
    <mergeCell ref="D572:D584"/>
    <mergeCell ref="D585:D596"/>
    <mergeCell ref="D597:D607"/>
    <mergeCell ref="D608:D620"/>
    <mergeCell ref="D621:D632"/>
    <mergeCell ref="D633:D643"/>
    <mergeCell ref="D644:D656"/>
    <mergeCell ref="D657:D668"/>
    <mergeCell ref="D669:D679"/>
    <mergeCell ref="D680:D692"/>
    <mergeCell ref="D693:D704"/>
    <mergeCell ref="D705:D715"/>
    <mergeCell ref="D716:D728"/>
    <mergeCell ref="D729:D741"/>
    <mergeCell ref="D742:D751"/>
    <mergeCell ref="D752:D764"/>
    <mergeCell ref="D765:D777"/>
    <mergeCell ref="D778:D787"/>
    <mergeCell ref="E2:E3"/>
    <mergeCell ref="J2:J3"/>
    <mergeCell ref="K2:K3"/>
  </mergeCells>
  <pageMargins left="0.75" right="0.75" top="1" bottom="1" header="0.5" footer="0.5"/>
  <pageSetup paperSize="9" orientation="portrait"/>
  <headerFooter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658"/>
  <sheetViews>
    <sheetView topLeftCell="A97" workbookViewId="0">
      <selection activeCell="N10" sqref="N10"/>
    </sheetView>
  </sheetViews>
  <sheetFormatPr defaultColWidth="9" defaultRowHeight="13.2"/>
  <cols>
    <col min="1" max="1" width="5.77777777777778" style="5" customWidth="1"/>
    <col min="2" max="2" width="5.22222222222222" style="5" customWidth="1"/>
    <col min="3" max="3" width="5.44444444444444" style="5" customWidth="1"/>
    <col min="4" max="4" width="6.11111111111111" style="5" customWidth="1"/>
    <col min="5" max="5" width="8.55555555555556" style="5" customWidth="1"/>
    <col min="6" max="6" width="9.44444444444444" style="6" customWidth="1"/>
    <col min="7" max="7" width="7.66666666666667" style="6" customWidth="1"/>
    <col min="8" max="8" width="7.77777777777778" style="6" customWidth="1"/>
    <col min="9" max="9" width="8" style="6" customWidth="1"/>
    <col min="10" max="10" width="7" style="6" customWidth="1"/>
    <col min="11" max="11" width="10.4444444444444" style="6" customWidth="1"/>
    <col min="12" max="12" width="11.3333333333333" style="7" customWidth="1"/>
    <col min="13" max="16384" width="9" style="6"/>
  </cols>
  <sheetData>
    <row r="1" ht="36" customHeight="1" spans="1:12">
      <c r="A1" s="8" t="s">
        <v>202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="1" customFormat="1" ht="13.8" spans="1:12">
      <c r="A2" s="9" t="s">
        <v>354</v>
      </c>
      <c r="B2" s="9" t="s">
        <v>355</v>
      </c>
      <c r="C2" s="9" t="s">
        <v>356</v>
      </c>
      <c r="D2" s="9" t="s">
        <v>357</v>
      </c>
      <c r="E2" s="10" t="s">
        <v>205</v>
      </c>
      <c r="F2" s="9" t="s">
        <v>206</v>
      </c>
      <c r="G2" s="11" t="s">
        <v>207</v>
      </c>
      <c r="H2" s="11"/>
      <c r="I2" s="11"/>
      <c r="J2" s="11"/>
      <c r="K2" s="11" t="s">
        <v>208</v>
      </c>
      <c r="L2" s="38" t="s">
        <v>209</v>
      </c>
    </row>
    <row r="3" s="1" customFormat="1" ht="13.8" spans="1:12">
      <c r="A3" s="12"/>
      <c r="B3" s="12"/>
      <c r="C3" s="12"/>
      <c r="D3" s="12"/>
      <c r="E3" s="13"/>
      <c r="F3" s="14"/>
      <c r="G3" s="15" t="s">
        <v>210</v>
      </c>
      <c r="H3" s="15" t="s">
        <v>211</v>
      </c>
      <c r="I3" s="15" t="s">
        <v>212</v>
      </c>
      <c r="J3" s="15" t="s">
        <v>358</v>
      </c>
      <c r="K3" s="15"/>
      <c r="L3" s="39"/>
    </row>
    <row r="4" s="2" customFormat="1" ht="20" customHeight="1" spans="1:12">
      <c r="A4" s="16" t="s">
        <v>359</v>
      </c>
      <c r="B4" s="17">
        <v>1</v>
      </c>
      <c r="C4" s="9" t="s">
        <v>150</v>
      </c>
      <c r="D4" s="17" t="s">
        <v>360</v>
      </c>
      <c r="E4" s="18" t="s">
        <v>361</v>
      </c>
      <c r="F4" s="19" t="s">
        <v>362</v>
      </c>
      <c r="G4" s="20">
        <v>14.45</v>
      </c>
      <c r="H4" s="20">
        <v>16.85</v>
      </c>
      <c r="I4" s="20">
        <v>14.7</v>
      </c>
      <c r="J4" s="20">
        <v>46</v>
      </c>
      <c r="K4" s="20">
        <v>766.67</v>
      </c>
      <c r="L4" s="20">
        <v>11.11</v>
      </c>
    </row>
    <row r="5" s="2" customFormat="1" ht="20" customHeight="1" spans="1:12">
      <c r="A5" s="21"/>
      <c r="B5" s="17"/>
      <c r="C5" s="14"/>
      <c r="D5" s="17"/>
      <c r="E5" s="18"/>
      <c r="F5" s="22" t="s">
        <v>363</v>
      </c>
      <c r="G5" s="23">
        <v>11.89</v>
      </c>
      <c r="H5" s="23">
        <v>11.38</v>
      </c>
      <c r="I5" s="23">
        <v>11.07</v>
      </c>
      <c r="J5" s="20">
        <v>34.34</v>
      </c>
      <c r="K5" s="23">
        <v>572.31</v>
      </c>
      <c r="L5" s="23">
        <v>2.42</v>
      </c>
    </row>
    <row r="6" s="2" customFormat="1" ht="20" customHeight="1" spans="1:12">
      <c r="A6" s="21"/>
      <c r="B6" s="17"/>
      <c r="C6" s="14"/>
      <c r="D6" s="17"/>
      <c r="E6" s="18"/>
      <c r="F6" s="22" t="s">
        <v>364</v>
      </c>
      <c r="G6" s="23">
        <v>12.93</v>
      </c>
      <c r="H6" s="23">
        <v>12.78</v>
      </c>
      <c r="I6" s="23">
        <v>13.04</v>
      </c>
      <c r="J6" s="23">
        <v>38.75</v>
      </c>
      <c r="K6" s="23">
        <v>650.22</v>
      </c>
      <c r="L6" s="23">
        <v>2.88</v>
      </c>
    </row>
    <row r="7" s="2" customFormat="1" ht="20" customHeight="1" spans="1:12">
      <c r="A7" s="21"/>
      <c r="B7" s="17"/>
      <c r="C7" s="14"/>
      <c r="D7" s="17"/>
      <c r="E7" s="18"/>
      <c r="F7" s="19" t="s">
        <v>365</v>
      </c>
      <c r="G7" s="20">
        <v>8.95</v>
      </c>
      <c r="H7" s="20">
        <v>9.61</v>
      </c>
      <c r="I7" s="20">
        <v>8.32</v>
      </c>
      <c r="J7" s="20">
        <v>26.88</v>
      </c>
      <c r="K7" s="20">
        <v>448.15</v>
      </c>
      <c r="L7" s="20">
        <v>1.06</v>
      </c>
    </row>
    <row r="8" s="2" customFormat="1" ht="20" customHeight="1" spans="1:12">
      <c r="A8" s="21"/>
      <c r="B8" s="17"/>
      <c r="C8" s="14"/>
      <c r="D8" s="17"/>
      <c r="E8" s="18"/>
      <c r="F8" s="19" t="s">
        <v>366</v>
      </c>
      <c r="G8" s="24">
        <v>11.2</v>
      </c>
      <c r="H8" s="24">
        <v>10.8</v>
      </c>
      <c r="I8" s="24">
        <v>10.67</v>
      </c>
      <c r="J8" s="24">
        <v>32.67</v>
      </c>
      <c r="K8" s="24">
        <v>544.5</v>
      </c>
      <c r="L8" s="24">
        <v>12.98</v>
      </c>
    </row>
    <row r="9" s="2" customFormat="1" ht="20" customHeight="1" spans="1:12">
      <c r="A9" s="21"/>
      <c r="B9" s="17"/>
      <c r="C9" s="14"/>
      <c r="D9" s="17"/>
      <c r="E9" s="18"/>
      <c r="F9" s="19" t="s">
        <v>367</v>
      </c>
      <c r="G9" s="23">
        <v>11.1</v>
      </c>
      <c r="H9" s="23">
        <v>11.35</v>
      </c>
      <c r="I9" s="23">
        <v>11</v>
      </c>
      <c r="J9" s="23">
        <v>33.45</v>
      </c>
      <c r="K9" s="20">
        <v>550.89</v>
      </c>
      <c r="L9" s="20">
        <v>-5.77</v>
      </c>
    </row>
    <row r="10" s="2" customFormat="1" ht="20" customHeight="1" spans="1:12">
      <c r="A10" s="21"/>
      <c r="B10" s="17"/>
      <c r="C10" s="14"/>
      <c r="D10" s="17"/>
      <c r="E10" s="18"/>
      <c r="F10" s="19" t="s">
        <v>368</v>
      </c>
      <c r="G10" s="20">
        <v>8.84</v>
      </c>
      <c r="H10" s="20">
        <v>8.85</v>
      </c>
      <c r="I10" s="20">
        <v>8.87</v>
      </c>
      <c r="J10" s="20">
        <v>26.56</v>
      </c>
      <c r="K10" s="20">
        <v>442.67</v>
      </c>
      <c r="L10" s="20">
        <v>3.11</v>
      </c>
    </row>
    <row r="11" s="2" customFormat="1" ht="20" customHeight="1" spans="1:12">
      <c r="A11" s="21"/>
      <c r="B11" s="17"/>
      <c r="C11" s="14"/>
      <c r="D11" s="17"/>
      <c r="E11" s="18"/>
      <c r="F11" s="19" t="s">
        <v>369</v>
      </c>
      <c r="G11" s="20">
        <v>12.09</v>
      </c>
      <c r="H11" s="20">
        <v>11.79</v>
      </c>
      <c r="I11" s="20">
        <v>11.92</v>
      </c>
      <c r="J11" s="20">
        <v>35.8</v>
      </c>
      <c r="K11" s="20">
        <v>596.67</v>
      </c>
      <c r="L11" s="20">
        <v>6.93</v>
      </c>
    </row>
    <row r="12" s="2" customFormat="1" ht="20" customHeight="1" spans="1:12">
      <c r="A12" s="21"/>
      <c r="B12" s="17"/>
      <c r="C12" s="14"/>
      <c r="D12" s="17"/>
      <c r="E12" s="18"/>
      <c r="F12" s="19" t="s">
        <v>370</v>
      </c>
      <c r="G12" s="23">
        <v>12.81</v>
      </c>
      <c r="H12" s="23">
        <v>12.97</v>
      </c>
      <c r="I12" s="23">
        <v>13.23</v>
      </c>
      <c r="J12" s="23">
        <v>39.01</v>
      </c>
      <c r="K12" s="23">
        <v>650.17</v>
      </c>
      <c r="L12" s="23">
        <v>-1.89</v>
      </c>
    </row>
    <row r="13" s="2" customFormat="1" ht="20" customHeight="1" spans="1:12">
      <c r="A13" s="21"/>
      <c r="B13" s="17"/>
      <c r="C13" s="14"/>
      <c r="D13" s="17"/>
      <c r="E13" s="18"/>
      <c r="F13" s="19" t="s">
        <v>371</v>
      </c>
      <c r="G13" s="20">
        <v>10.9</v>
      </c>
      <c r="H13" s="20">
        <v>12.02</v>
      </c>
      <c r="I13" s="20">
        <v>11.8</v>
      </c>
      <c r="J13" s="20">
        <v>34.72</v>
      </c>
      <c r="K13" s="20">
        <v>575.82</v>
      </c>
      <c r="L13" s="20">
        <v>-1.64</v>
      </c>
    </row>
    <row r="14" s="2" customFormat="1" ht="20" customHeight="1" spans="1:12">
      <c r="A14" s="21"/>
      <c r="B14" s="17"/>
      <c r="C14" s="14"/>
      <c r="D14" s="17"/>
      <c r="E14" s="18"/>
      <c r="F14" s="19" t="s">
        <v>372</v>
      </c>
      <c r="G14" s="20">
        <v>10.55</v>
      </c>
      <c r="H14" s="20">
        <v>10.88</v>
      </c>
      <c r="I14" s="20">
        <v>11.07</v>
      </c>
      <c r="J14" s="20">
        <v>32.5</v>
      </c>
      <c r="K14" s="20">
        <v>541.66</v>
      </c>
      <c r="L14" s="20">
        <v>9.4</v>
      </c>
    </row>
    <row r="15" s="2" customFormat="1" ht="20" customHeight="1" spans="1:12">
      <c r="A15" s="21"/>
      <c r="B15" s="17"/>
      <c r="C15" s="14"/>
      <c r="D15" s="17"/>
      <c r="E15" s="18"/>
      <c r="F15" s="19" t="s">
        <v>373</v>
      </c>
      <c r="G15" s="25"/>
      <c r="H15" s="25"/>
      <c r="I15" s="25"/>
      <c r="J15" s="25"/>
      <c r="K15" s="25">
        <v>576.85</v>
      </c>
      <c r="L15" s="25">
        <v>3.55</v>
      </c>
    </row>
    <row r="16" s="2" customFormat="1" ht="20" customHeight="1" spans="1:12">
      <c r="A16" s="21"/>
      <c r="B16" s="17"/>
      <c r="C16" s="14"/>
      <c r="D16" s="17"/>
      <c r="E16" s="18" t="s">
        <v>374</v>
      </c>
      <c r="F16" s="19" t="s">
        <v>372</v>
      </c>
      <c r="G16" s="20">
        <v>11.92</v>
      </c>
      <c r="H16" s="20">
        <v>11.68</v>
      </c>
      <c r="I16" s="20">
        <v>11.98</v>
      </c>
      <c r="J16" s="20">
        <v>35.58</v>
      </c>
      <c r="K16" s="20">
        <v>592.96</v>
      </c>
      <c r="L16" s="20">
        <v>3.54</v>
      </c>
    </row>
    <row r="17" s="2" customFormat="1" ht="20" customHeight="1" spans="1:12">
      <c r="A17" s="21"/>
      <c r="B17" s="17"/>
      <c r="C17" s="14"/>
      <c r="D17" s="17"/>
      <c r="E17" s="18"/>
      <c r="F17" s="22" t="s">
        <v>369</v>
      </c>
      <c r="G17" s="23">
        <v>11.29</v>
      </c>
      <c r="H17" s="23">
        <v>11.51</v>
      </c>
      <c r="I17" s="23">
        <v>11.77</v>
      </c>
      <c r="J17" s="20">
        <v>34.57</v>
      </c>
      <c r="K17" s="23">
        <v>576.17</v>
      </c>
      <c r="L17" s="23">
        <v>6.47</v>
      </c>
    </row>
    <row r="18" s="2" customFormat="1" ht="20" customHeight="1" spans="1:12">
      <c r="A18" s="21"/>
      <c r="B18" s="17"/>
      <c r="C18" s="14"/>
      <c r="D18" s="17"/>
      <c r="E18" s="18"/>
      <c r="F18" s="19" t="s">
        <v>364</v>
      </c>
      <c r="G18" s="23">
        <v>10.83</v>
      </c>
      <c r="H18" s="23">
        <v>9.89</v>
      </c>
      <c r="I18" s="23">
        <v>10.69</v>
      </c>
      <c r="J18" s="23">
        <v>31.41</v>
      </c>
      <c r="K18" s="20">
        <v>523.5</v>
      </c>
      <c r="L18" s="20">
        <v>3.83</v>
      </c>
    </row>
    <row r="19" s="2" customFormat="1" ht="20" customHeight="1" spans="1:12">
      <c r="A19" s="21"/>
      <c r="B19" s="17"/>
      <c r="C19" s="14"/>
      <c r="D19" s="17"/>
      <c r="E19" s="18"/>
      <c r="F19" s="19" t="s">
        <v>370</v>
      </c>
      <c r="G19" s="20">
        <v>11.9</v>
      </c>
      <c r="H19" s="20">
        <v>12.15</v>
      </c>
      <c r="I19" s="20">
        <v>12.17</v>
      </c>
      <c r="J19" s="20">
        <v>36.12</v>
      </c>
      <c r="K19" s="20">
        <v>603.54</v>
      </c>
      <c r="L19" s="20">
        <v>5.77</v>
      </c>
    </row>
    <row r="20" s="2" customFormat="1" ht="20" customHeight="1" spans="1:12">
      <c r="A20" s="21"/>
      <c r="B20" s="17"/>
      <c r="C20" s="14"/>
      <c r="D20" s="17"/>
      <c r="E20" s="18"/>
      <c r="F20" s="19" t="s">
        <v>365</v>
      </c>
      <c r="G20" s="20">
        <v>9.34</v>
      </c>
      <c r="H20" s="20">
        <v>9.2</v>
      </c>
      <c r="I20" s="20">
        <v>9.2</v>
      </c>
      <c r="J20" s="20">
        <v>27.74</v>
      </c>
      <c r="K20" s="20">
        <v>462.39</v>
      </c>
      <c r="L20" s="20">
        <v>5.76</v>
      </c>
    </row>
    <row r="21" s="2" customFormat="1" ht="20" customHeight="1" spans="1:12">
      <c r="A21" s="21"/>
      <c r="B21" s="17"/>
      <c r="C21" s="14"/>
      <c r="D21" s="17"/>
      <c r="E21" s="18"/>
      <c r="F21" s="19" t="s">
        <v>375</v>
      </c>
      <c r="G21" s="23">
        <v>9.84</v>
      </c>
      <c r="H21" s="23">
        <v>9.91</v>
      </c>
      <c r="I21" s="23">
        <v>9.37</v>
      </c>
      <c r="J21" s="23">
        <v>29.12</v>
      </c>
      <c r="K21" s="23">
        <v>462.2</v>
      </c>
      <c r="L21" s="23">
        <v>12.1</v>
      </c>
    </row>
    <row r="22" s="2" customFormat="1" ht="20" customHeight="1" spans="1:12">
      <c r="A22" s="21"/>
      <c r="B22" s="17"/>
      <c r="C22" s="14"/>
      <c r="D22" s="17"/>
      <c r="E22" s="18"/>
      <c r="F22" s="19" t="s">
        <v>362</v>
      </c>
      <c r="G22" s="20">
        <v>11.2</v>
      </c>
      <c r="H22" s="20">
        <v>11.8</v>
      </c>
      <c r="I22" s="20">
        <v>11.6</v>
      </c>
      <c r="J22" s="20">
        <v>34.6</v>
      </c>
      <c r="K22" s="20">
        <v>576.67</v>
      </c>
      <c r="L22" s="20">
        <v>10.9</v>
      </c>
    </row>
    <row r="23" s="2" customFormat="1" ht="20" customHeight="1" spans="1:12">
      <c r="A23" s="21"/>
      <c r="B23" s="17"/>
      <c r="C23" s="14"/>
      <c r="D23" s="17"/>
      <c r="E23" s="18"/>
      <c r="F23" s="19" t="s">
        <v>363</v>
      </c>
      <c r="G23" s="20">
        <v>9.68</v>
      </c>
      <c r="H23" s="20">
        <v>9.1</v>
      </c>
      <c r="I23" s="20">
        <v>10.6</v>
      </c>
      <c r="J23" s="20">
        <v>29.38</v>
      </c>
      <c r="K23" s="20">
        <v>489.67</v>
      </c>
      <c r="L23" s="20">
        <v>2.16</v>
      </c>
    </row>
    <row r="24" s="2" customFormat="1" ht="20" customHeight="1" spans="1:12">
      <c r="A24" s="21"/>
      <c r="B24" s="17"/>
      <c r="C24" s="14"/>
      <c r="D24" s="17"/>
      <c r="E24" s="18"/>
      <c r="F24" s="26" t="s">
        <v>376</v>
      </c>
      <c r="G24" s="25"/>
      <c r="H24" s="25"/>
      <c r="I24" s="25"/>
      <c r="J24" s="25"/>
      <c r="K24" s="25">
        <v>535.89</v>
      </c>
      <c r="L24" s="25">
        <v>6.17</v>
      </c>
    </row>
    <row r="25" s="2" customFormat="1" ht="20" customHeight="1" spans="1:12">
      <c r="A25" s="21"/>
      <c r="B25" s="17"/>
      <c r="C25" s="14"/>
      <c r="D25" s="17"/>
      <c r="E25" s="18" t="s">
        <v>377</v>
      </c>
      <c r="F25" s="27" t="s">
        <v>370</v>
      </c>
      <c r="G25" s="28">
        <v>143.076923076923</v>
      </c>
      <c r="H25" s="28">
        <v>139.230769230769</v>
      </c>
      <c r="I25" s="28" t="s">
        <v>378</v>
      </c>
      <c r="J25" s="28">
        <v>282.307692307692</v>
      </c>
      <c r="K25" s="28">
        <v>627.353564102564</v>
      </c>
      <c r="L25" s="28">
        <v>2.80102974184183</v>
      </c>
    </row>
    <row r="26" s="2" customFormat="1" ht="20" customHeight="1" spans="1:12">
      <c r="A26" s="21"/>
      <c r="B26" s="17"/>
      <c r="C26" s="14"/>
      <c r="D26" s="17"/>
      <c r="E26" s="18"/>
      <c r="F26" s="29" t="s">
        <v>372</v>
      </c>
      <c r="G26" s="30">
        <v>132.86</v>
      </c>
      <c r="H26" s="30">
        <v>137.14</v>
      </c>
      <c r="I26" s="30" t="s">
        <v>378</v>
      </c>
      <c r="J26" s="30">
        <v>270</v>
      </c>
      <c r="K26" s="30">
        <v>600.3</v>
      </c>
      <c r="L26" s="30">
        <v>6.7788470090183</v>
      </c>
    </row>
    <row r="27" s="2" customFormat="1" ht="20" customHeight="1" spans="1:12">
      <c r="A27" s="21"/>
      <c r="B27" s="17"/>
      <c r="C27" s="14"/>
      <c r="D27" s="17"/>
      <c r="E27" s="18"/>
      <c r="F27" s="29" t="s">
        <v>364</v>
      </c>
      <c r="G27" s="30">
        <v>156.528067466267</v>
      </c>
      <c r="H27" s="30">
        <v>144.382196401799</v>
      </c>
      <c r="I27" s="30" t="s">
        <v>378</v>
      </c>
      <c r="J27" s="30">
        <v>300.910263868066</v>
      </c>
      <c r="K27" s="30">
        <v>528.1767</v>
      </c>
      <c r="L27" s="30">
        <v>8.25254000929677</v>
      </c>
    </row>
    <row r="28" s="2" customFormat="1" ht="20" customHeight="1" spans="1:12">
      <c r="A28" s="21"/>
      <c r="B28" s="17"/>
      <c r="C28" s="14"/>
      <c r="D28" s="17"/>
      <c r="E28" s="18"/>
      <c r="F28" s="29" t="s">
        <v>363</v>
      </c>
      <c r="G28" s="31">
        <v>114.4</v>
      </c>
      <c r="H28" s="31">
        <v>114.95</v>
      </c>
      <c r="I28" s="31" t="s">
        <v>378</v>
      </c>
      <c r="J28" s="31">
        <v>229.35</v>
      </c>
      <c r="K28" s="30">
        <v>478.05140625</v>
      </c>
      <c r="L28" s="31">
        <v>1.66115308140525</v>
      </c>
    </row>
    <row r="29" s="2" customFormat="1" ht="20" customHeight="1" spans="1:12">
      <c r="A29" s="21"/>
      <c r="B29" s="17"/>
      <c r="C29" s="14"/>
      <c r="D29" s="17"/>
      <c r="E29" s="18"/>
      <c r="F29" s="27" t="s">
        <v>379</v>
      </c>
      <c r="G29" s="28">
        <v>124.8</v>
      </c>
      <c r="H29" s="28">
        <v>127.15</v>
      </c>
      <c r="I29" s="28" t="s">
        <v>378</v>
      </c>
      <c r="J29" s="28">
        <v>251.95</v>
      </c>
      <c r="K29" s="28">
        <v>525.16</v>
      </c>
      <c r="L29" s="28" t="s">
        <v>380</v>
      </c>
    </row>
    <row r="30" s="2" customFormat="1" ht="20" customHeight="1" spans="1:12">
      <c r="A30" s="21"/>
      <c r="B30" s="17"/>
      <c r="C30" s="14"/>
      <c r="D30" s="17"/>
      <c r="E30" s="18"/>
      <c r="F30" s="27" t="s">
        <v>368</v>
      </c>
      <c r="G30" s="28">
        <v>110.73</v>
      </c>
      <c r="H30" s="28">
        <v>112.52</v>
      </c>
      <c r="I30" s="28" t="s">
        <v>378</v>
      </c>
      <c r="J30" s="28">
        <v>223.25</v>
      </c>
      <c r="K30" s="28">
        <v>496.135916666667</v>
      </c>
      <c r="L30" s="28">
        <v>3.80281125338244</v>
      </c>
    </row>
    <row r="31" s="2" customFormat="1" ht="20" customHeight="1" spans="1:12">
      <c r="A31" s="21"/>
      <c r="B31" s="17"/>
      <c r="C31" s="14"/>
      <c r="D31" s="17"/>
      <c r="E31" s="18"/>
      <c r="F31" s="27" t="s">
        <v>362</v>
      </c>
      <c r="G31" s="28">
        <v>165.2</v>
      </c>
      <c r="H31" s="28">
        <v>160.2</v>
      </c>
      <c r="I31" s="28" t="s">
        <v>378</v>
      </c>
      <c r="J31" s="28">
        <v>325.4</v>
      </c>
      <c r="K31" s="28">
        <v>542.36045</v>
      </c>
      <c r="L31" s="28">
        <v>8.93834612139959</v>
      </c>
    </row>
    <row r="32" s="2" customFormat="1" ht="20" customHeight="1" spans="1:12">
      <c r="A32" s="21"/>
      <c r="B32" s="17"/>
      <c r="C32" s="14"/>
      <c r="D32" s="17"/>
      <c r="E32" s="18"/>
      <c r="F32" s="32" t="s">
        <v>376</v>
      </c>
      <c r="G32" s="33"/>
      <c r="H32" s="33"/>
      <c r="I32" s="33"/>
      <c r="J32" s="33"/>
      <c r="K32" s="40">
        <v>542.50543385989</v>
      </c>
      <c r="L32" s="40">
        <v>4.68429729268666</v>
      </c>
    </row>
    <row r="33" s="2" customFormat="1" ht="20" customHeight="1" spans="1:12">
      <c r="A33" s="21"/>
      <c r="B33" s="21">
        <v>2</v>
      </c>
      <c r="C33" s="9" t="s">
        <v>152</v>
      </c>
      <c r="D33" s="17" t="s">
        <v>153</v>
      </c>
      <c r="E33" s="18" t="s">
        <v>361</v>
      </c>
      <c r="F33" s="19" t="s">
        <v>362</v>
      </c>
      <c r="G33" s="20">
        <v>15.15</v>
      </c>
      <c r="H33" s="20">
        <v>16.55</v>
      </c>
      <c r="I33" s="20">
        <v>16.5</v>
      </c>
      <c r="J33" s="20">
        <v>48.2</v>
      </c>
      <c r="K33" s="20">
        <v>803.33</v>
      </c>
      <c r="L33" s="20">
        <v>16.43</v>
      </c>
    </row>
    <row r="34" s="2" customFormat="1" ht="20" customHeight="1" spans="1:12">
      <c r="A34" s="21"/>
      <c r="B34" s="21"/>
      <c r="C34" s="14"/>
      <c r="D34" s="17"/>
      <c r="E34" s="18"/>
      <c r="F34" s="22" t="s">
        <v>363</v>
      </c>
      <c r="G34" s="23">
        <v>11.46</v>
      </c>
      <c r="H34" s="23">
        <v>11.37</v>
      </c>
      <c r="I34" s="23">
        <v>11.49</v>
      </c>
      <c r="J34" s="20">
        <v>34.33</v>
      </c>
      <c r="K34" s="23">
        <v>572.11</v>
      </c>
      <c r="L34" s="23">
        <v>2.38</v>
      </c>
    </row>
    <row r="35" s="2" customFormat="1" ht="20" customHeight="1" spans="1:12">
      <c r="A35" s="21"/>
      <c r="B35" s="21"/>
      <c r="C35" s="14"/>
      <c r="D35" s="17"/>
      <c r="E35" s="18"/>
      <c r="F35" s="22" t="s">
        <v>364</v>
      </c>
      <c r="G35" s="23">
        <v>13.68</v>
      </c>
      <c r="H35" s="23">
        <v>13.94</v>
      </c>
      <c r="I35" s="23">
        <v>13.39</v>
      </c>
      <c r="J35" s="23">
        <v>41.01</v>
      </c>
      <c r="K35" s="23">
        <v>688.14</v>
      </c>
      <c r="L35" s="23">
        <v>8.88</v>
      </c>
    </row>
    <row r="36" s="2" customFormat="1" ht="20" customHeight="1" spans="1:12">
      <c r="A36" s="21"/>
      <c r="B36" s="21"/>
      <c r="C36" s="14"/>
      <c r="D36" s="17"/>
      <c r="E36" s="18"/>
      <c r="F36" s="19" t="s">
        <v>365</v>
      </c>
      <c r="G36" s="20">
        <v>9.98</v>
      </c>
      <c r="H36" s="20">
        <v>9.74</v>
      </c>
      <c r="I36" s="20">
        <v>8.5</v>
      </c>
      <c r="J36" s="20">
        <v>28.21</v>
      </c>
      <c r="K36" s="20">
        <v>470.32</v>
      </c>
      <c r="L36" s="20">
        <v>6.06</v>
      </c>
    </row>
    <row r="37" s="2" customFormat="1" ht="20" customHeight="1" spans="1:12">
      <c r="A37" s="21"/>
      <c r="B37" s="21"/>
      <c r="C37" s="14"/>
      <c r="D37" s="17"/>
      <c r="E37" s="18"/>
      <c r="F37" s="19" t="s">
        <v>366</v>
      </c>
      <c r="G37" s="20">
        <v>10.6</v>
      </c>
      <c r="H37" s="20">
        <v>10.2</v>
      </c>
      <c r="I37" s="20">
        <v>10.28</v>
      </c>
      <c r="J37" s="20">
        <v>31.08</v>
      </c>
      <c r="K37" s="20">
        <v>518</v>
      </c>
      <c r="L37" s="20">
        <v>7.52</v>
      </c>
    </row>
    <row r="38" s="2" customFormat="1" ht="20" customHeight="1" spans="1:12">
      <c r="A38" s="21"/>
      <c r="B38" s="21"/>
      <c r="C38" s="14"/>
      <c r="D38" s="17"/>
      <c r="E38" s="18"/>
      <c r="F38" s="19" t="s">
        <v>367</v>
      </c>
      <c r="G38" s="24">
        <v>11.8</v>
      </c>
      <c r="H38" s="24">
        <v>12</v>
      </c>
      <c r="I38" s="24">
        <v>11.8</v>
      </c>
      <c r="J38" s="24">
        <v>35.6</v>
      </c>
      <c r="K38" s="24">
        <v>586.3</v>
      </c>
      <c r="L38" s="24">
        <v>0.28</v>
      </c>
    </row>
    <row r="39" s="2" customFormat="1" ht="20" customHeight="1" spans="1:12">
      <c r="A39" s="21"/>
      <c r="B39" s="21"/>
      <c r="C39" s="14"/>
      <c r="D39" s="17"/>
      <c r="E39" s="18"/>
      <c r="F39" s="19" t="s">
        <v>368</v>
      </c>
      <c r="G39" s="23">
        <v>8.92</v>
      </c>
      <c r="H39" s="23">
        <v>8.91</v>
      </c>
      <c r="I39" s="23">
        <v>9.14</v>
      </c>
      <c r="J39" s="23">
        <v>26.96</v>
      </c>
      <c r="K39" s="20">
        <v>449.4</v>
      </c>
      <c r="L39" s="20">
        <v>4.68</v>
      </c>
    </row>
    <row r="40" s="2" customFormat="1" ht="20" customHeight="1" spans="1:12">
      <c r="A40" s="21"/>
      <c r="B40" s="21"/>
      <c r="C40" s="14"/>
      <c r="D40" s="17"/>
      <c r="E40" s="18"/>
      <c r="F40" s="19" t="s">
        <v>369</v>
      </c>
      <c r="G40" s="20">
        <v>12.03</v>
      </c>
      <c r="H40" s="20">
        <v>11.72</v>
      </c>
      <c r="I40" s="20">
        <v>11.82</v>
      </c>
      <c r="J40" s="20">
        <v>35.57</v>
      </c>
      <c r="K40" s="20">
        <v>592.83</v>
      </c>
      <c r="L40" s="20">
        <v>6.24</v>
      </c>
    </row>
    <row r="41" s="2" customFormat="1" ht="20" customHeight="1" spans="1:12">
      <c r="A41" s="21"/>
      <c r="B41" s="21"/>
      <c r="C41" s="14"/>
      <c r="D41" s="17"/>
      <c r="E41" s="18"/>
      <c r="F41" s="19" t="s">
        <v>370</v>
      </c>
      <c r="G41" s="20">
        <v>13.16</v>
      </c>
      <c r="H41" s="20">
        <v>13.38</v>
      </c>
      <c r="I41" s="20">
        <v>13.59</v>
      </c>
      <c r="J41" s="20">
        <v>40.13</v>
      </c>
      <c r="K41" s="20">
        <v>668.83</v>
      </c>
      <c r="L41" s="20">
        <v>0.93</v>
      </c>
    </row>
    <row r="42" s="2" customFormat="1" ht="20" customHeight="1" spans="1:12">
      <c r="A42" s="21"/>
      <c r="B42" s="21"/>
      <c r="C42" s="14"/>
      <c r="D42" s="17"/>
      <c r="E42" s="18"/>
      <c r="F42" s="19" t="s">
        <v>371</v>
      </c>
      <c r="G42" s="23">
        <v>11.76</v>
      </c>
      <c r="H42" s="23">
        <v>12.44</v>
      </c>
      <c r="I42" s="23">
        <v>12.29</v>
      </c>
      <c r="J42" s="23">
        <v>36.49</v>
      </c>
      <c r="K42" s="23">
        <v>605.17</v>
      </c>
      <c r="L42" s="23">
        <v>3.37</v>
      </c>
    </row>
    <row r="43" s="2" customFormat="1" ht="20" customHeight="1" spans="1:12">
      <c r="A43" s="21"/>
      <c r="B43" s="21"/>
      <c r="C43" s="14"/>
      <c r="D43" s="17"/>
      <c r="E43" s="18"/>
      <c r="F43" s="19" t="s">
        <v>372</v>
      </c>
      <c r="G43" s="20">
        <v>11.63</v>
      </c>
      <c r="H43" s="20">
        <v>10.75</v>
      </c>
      <c r="I43" s="20">
        <v>11.35</v>
      </c>
      <c r="J43" s="20">
        <v>33.73</v>
      </c>
      <c r="K43" s="20">
        <v>562.24</v>
      </c>
      <c r="L43" s="20">
        <v>13.56</v>
      </c>
    </row>
    <row r="44" s="2" customFormat="1" ht="20" customHeight="1" spans="1:12">
      <c r="A44" s="21"/>
      <c r="B44" s="21"/>
      <c r="C44" s="14"/>
      <c r="D44" s="17"/>
      <c r="E44" s="18"/>
      <c r="F44" s="26" t="s">
        <v>376</v>
      </c>
      <c r="G44" s="25"/>
      <c r="H44" s="25"/>
      <c r="I44" s="25"/>
      <c r="J44" s="25"/>
      <c r="K44" s="25">
        <v>593.03</v>
      </c>
      <c r="L44" s="25">
        <v>6.46</v>
      </c>
    </row>
    <row r="45" s="2" customFormat="1" ht="20" customHeight="1" spans="1:12">
      <c r="A45" s="21"/>
      <c r="B45" s="21"/>
      <c r="C45" s="14"/>
      <c r="D45" s="17"/>
      <c r="E45" s="18" t="s">
        <v>374</v>
      </c>
      <c r="F45" s="19" t="s">
        <v>372</v>
      </c>
      <c r="G45" s="20">
        <v>11.29</v>
      </c>
      <c r="H45" s="20">
        <v>11.3</v>
      </c>
      <c r="I45" s="20">
        <v>11.33</v>
      </c>
      <c r="J45" s="20">
        <v>33.92</v>
      </c>
      <c r="K45" s="20">
        <v>565.25</v>
      </c>
      <c r="L45" s="20">
        <v>-1.3</v>
      </c>
    </row>
    <row r="46" s="2" customFormat="1" ht="20" customHeight="1" spans="1:12">
      <c r="A46" s="21"/>
      <c r="B46" s="21"/>
      <c r="C46" s="14"/>
      <c r="D46" s="17"/>
      <c r="E46" s="18"/>
      <c r="F46" s="22" t="s">
        <v>369</v>
      </c>
      <c r="G46" s="23">
        <v>10.73</v>
      </c>
      <c r="H46" s="23">
        <v>10.79</v>
      </c>
      <c r="I46" s="23">
        <v>10.96</v>
      </c>
      <c r="J46" s="20">
        <v>32.48</v>
      </c>
      <c r="K46" s="23">
        <v>541.33</v>
      </c>
      <c r="L46" s="23">
        <v>0.03</v>
      </c>
    </row>
    <row r="47" s="2" customFormat="1" ht="20" customHeight="1" spans="1:12">
      <c r="A47" s="21"/>
      <c r="B47" s="21"/>
      <c r="C47" s="14"/>
      <c r="D47" s="17"/>
      <c r="E47" s="18"/>
      <c r="F47" s="19" t="s">
        <v>364</v>
      </c>
      <c r="G47" s="24">
        <v>11.13</v>
      </c>
      <c r="H47" s="24">
        <v>9.88</v>
      </c>
      <c r="I47" s="24">
        <v>11.44</v>
      </c>
      <c r="J47" s="24">
        <v>32.45</v>
      </c>
      <c r="K47" s="24">
        <v>541.2</v>
      </c>
      <c r="L47" s="24">
        <v>7.3</v>
      </c>
    </row>
    <row r="48" s="2" customFormat="1" ht="20" customHeight="1" spans="1:12">
      <c r="A48" s="21"/>
      <c r="B48" s="21"/>
      <c r="C48" s="14"/>
      <c r="D48" s="17"/>
      <c r="E48" s="18"/>
      <c r="F48" s="19" t="s">
        <v>370</v>
      </c>
      <c r="G48" s="23">
        <v>12.5</v>
      </c>
      <c r="H48" s="23">
        <v>12.7</v>
      </c>
      <c r="I48" s="23">
        <v>12.35</v>
      </c>
      <c r="J48" s="23">
        <v>37.55</v>
      </c>
      <c r="K48" s="20">
        <v>627.43</v>
      </c>
      <c r="L48" s="20">
        <v>9.96</v>
      </c>
    </row>
    <row r="49" s="2" customFormat="1" ht="20" customHeight="1" spans="1:12">
      <c r="A49" s="21"/>
      <c r="B49" s="21"/>
      <c r="C49" s="14"/>
      <c r="D49" s="17"/>
      <c r="E49" s="18"/>
      <c r="F49" s="19" t="s">
        <v>365</v>
      </c>
      <c r="G49" s="20">
        <v>9.11</v>
      </c>
      <c r="H49" s="20">
        <v>8.7</v>
      </c>
      <c r="I49" s="20">
        <v>9.38</v>
      </c>
      <c r="J49" s="20">
        <v>27.2</v>
      </c>
      <c r="K49" s="20">
        <v>453.26</v>
      </c>
      <c r="L49" s="20">
        <v>3.67</v>
      </c>
    </row>
    <row r="50" s="2" customFormat="1" ht="20" customHeight="1" spans="1:12">
      <c r="A50" s="21"/>
      <c r="B50" s="21"/>
      <c r="C50" s="14"/>
      <c r="D50" s="17"/>
      <c r="E50" s="18"/>
      <c r="F50" s="19" t="s">
        <v>375</v>
      </c>
      <c r="G50" s="20">
        <v>9.45</v>
      </c>
      <c r="H50" s="20">
        <v>9.41</v>
      </c>
      <c r="I50" s="20">
        <v>9.72</v>
      </c>
      <c r="J50" s="20">
        <v>28.58</v>
      </c>
      <c r="K50" s="20">
        <v>453.75</v>
      </c>
      <c r="L50" s="20">
        <v>10.05</v>
      </c>
    </row>
    <row r="51" s="2" customFormat="1" ht="20" customHeight="1" spans="1:12">
      <c r="A51" s="21"/>
      <c r="B51" s="21"/>
      <c r="C51" s="14"/>
      <c r="D51" s="17"/>
      <c r="E51" s="18"/>
      <c r="F51" s="19" t="s">
        <v>362</v>
      </c>
      <c r="G51" s="23">
        <v>11.6</v>
      </c>
      <c r="H51" s="23">
        <v>10.6</v>
      </c>
      <c r="I51" s="23">
        <v>11</v>
      </c>
      <c r="J51" s="23">
        <v>33.2</v>
      </c>
      <c r="K51" s="23">
        <v>553.33</v>
      </c>
      <c r="L51" s="23">
        <v>6.41</v>
      </c>
    </row>
    <row r="52" s="2" customFormat="1" ht="20" customHeight="1" spans="1:12">
      <c r="A52" s="21"/>
      <c r="B52" s="21"/>
      <c r="C52" s="14"/>
      <c r="D52" s="17"/>
      <c r="E52" s="18"/>
      <c r="F52" s="19" t="s">
        <v>363</v>
      </c>
      <c r="G52" s="20">
        <v>9.01</v>
      </c>
      <c r="H52" s="20">
        <v>9.25</v>
      </c>
      <c r="I52" s="20">
        <v>9.95</v>
      </c>
      <c r="J52" s="20">
        <v>28.21</v>
      </c>
      <c r="K52" s="20">
        <v>470.17</v>
      </c>
      <c r="L52" s="20">
        <v>-1.91</v>
      </c>
    </row>
    <row r="53" s="2" customFormat="1" ht="20" customHeight="1" spans="1:12">
      <c r="A53" s="21"/>
      <c r="B53" s="21"/>
      <c r="C53" s="14"/>
      <c r="D53" s="17"/>
      <c r="E53" s="18"/>
      <c r="F53" s="26" t="s">
        <v>376</v>
      </c>
      <c r="G53" s="25"/>
      <c r="H53" s="25"/>
      <c r="I53" s="25"/>
      <c r="J53" s="25"/>
      <c r="K53" s="25">
        <v>525.72</v>
      </c>
      <c r="L53" s="25">
        <v>4.16</v>
      </c>
    </row>
    <row r="54" s="2" customFormat="1" ht="20" customHeight="1" spans="1:23">
      <c r="A54" s="21"/>
      <c r="B54" s="21"/>
      <c r="C54" s="14"/>
      <c r="D54" s="17"/>
      <c r="E54" s="18" t="s">
        <v>377</v>
      </c>
      <c r="F54" s="27" t="s">
        <v>370</v>
      </c>
      <c r="G54" s="28">
        <v>146.153846153846</v>
      </c>
      <c r="H54" s="28">
        <v>142.307692307692</v>
      </c>
      <c r="I54" s="28" t="s">
        <v>378</v>
      </c>
      <c r="J54" s="28">
        <v>288.461538461538</v>
      </c>
      <c r="K54" s="28">
        <v>641.028846153846</v>
      </c>
      <c r="L54" s="28">
        <v>5.0419241231354</v>
      </c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</row>
    <row r="55" s="2" customFormat="1" ht="20" customHeight="1" spans="1:23">
      <c r="A55" s="21"/>
      <c r="B55" s="21"/>
      <c r="C55" s="14"/>
      <c r="D55" s="17"/>
      <c r="E55" s="18"/>
      <c r="F55" s="27" t="s">
        <v>372</v>
      </c>
      <c r="G55" s="28">
        <v>129.64</v>
      </c>
      <c r="H55" s="28">
        <v>133.93</v>
      </c>
      <c r="I55" s="28" t="s">
        <v>378</v>
      </c>
      <c r="J55" s="28">
        <v>263.57</v>
      </c>
      <c r="K55" s="28">
        <v>586.003966666667</v>
      </c>
      <c r="L55" s="28">
        <v>4.23592854135908</v>
      </c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</row>
    <row r="56" s="2" customFormat="1" ht="20" customHeight="1" spans="1:23">
      <c r="A56" s="21"/>
      <c r="B56" s="21"/>
      <c r="C56" s="14"/>
      <c r="D56" s="17"/>
      <c r="E56" s="18"/>
      <c r="F56" s="27" t="s">
        <v>364</v>
      </c>
      <c r="G56" s="28">
        <v>150.060575712144</v>
      </c>
      <c r="H56" s="28">
        <v>141.61239935679</v>
      </c>
      <c r="I56" s="28" t="s">
        <v>378</v>
      </c>
      <c r="J56" s="28">
        <v>291.672975068934</v>
      </c>
      <c r="K56" s="28">
        <v>511.96282729205</v>
      </c>
      <c r="L56" s="28">
        <v>4.92942313567655</v>
      </c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</row>
    <row r="57" s="2" customFormat="1" ht="20" customHeight="1" spans="1:23">
      <c r="A57" s="21"/>
      <c r="B57" s="21"/>
      <c r="C57" s="14"/>
      <c r="D57" s="17"/>
      <c r="E57" s="18"/>
      <c r="F57" s="27" t="s">
        <v>363</v>
      </c>
      <c r="G57" s="34">
        <v>116.06</v>
      </c>
      <c r="H57" s="34">
        <v>115.32</v>
      </c>
      <c r="I57" s="34" t="s">
        <v>378</v>
      </c>
      <c r="J57" s="34">
        <v>231.38</v>
      </c>
      <c r="K57" s="28">
        <v>482.2826875</v>
      </c>
      <c r="L57" s="34">
        <v>2.56096620874446</v>
      </c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</row>
    <row r="58" s="2" customFormat="1" ht="20" customHeight="1" spans="1:23">
      <c r="A58" s="21"/>
      <c r="B58" s="21"/>
      <c r="C58" s="14"/>
      <c r="D58" s="17"/>
      <c r="E58" s="18"/>
      <c r="F58" s="27" t="s">
        <v>379</v>
      </c>
      <c r="G58" s="28">
        <v>126.25</v>
      </c>
      <c r="H58" s="28">
        <v>127.2</v>
      </c>
      <c r="I58" s="28" t="s">
        <v>378</v>
      </c>
      <c r="J58" s="28">
        <v>253.45</v>
      </c>
      <c r="K58" s="28">
        <v>528.28</v>
      </c>
      <c r="L58" s="28" t="s">
        <v>381</v>
      </c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</row>
    <row r="59" s="2" customFormat="1" ht="20" customHeight="1" spans="1:23">
      <c r="A59" s="21"/>
      <c r="B59" s="21"/>
      <c r="C59" s="14"/>
      <c r="D59" s="17"/>
      <c r="E59" s="18"/>
      <c r="F59" s="27" t="s">
        <v>368</v>
      </c>
      <c r="G59" s="28">
        <v>108.98</v>
      </c>
      <c r="H59" s="28">
        <v>116.28</v>
      </c>
      <c r="I59" s="28" t="s">
        <v>378</v>
      </c>
      <c r="J59" s="28">
        <v>225.26</v>
      </c>
      <c r="K59" s="28">
        <v>500.602806666667</v>
      </c>
      <c r="L59" s="28">
        <v>4.73738527631323</v>
      </c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</row>
    <row r="60" s="2" customFormat="1" ht="20" customHeight="1" spans="1:23">
      <c r="A60" s="21"/>
      <c r="B60" s="21"/>
      <c r="C60" s="14"/>
      <c r="D60" s="17"/>
      <c r="E60" s="18"/>
      <c r="F60" s="27" t="s">
        <v>362</v>
      </c>
      <c r="G60" s="28">
        <v>169.5</v>
      </c>
      <c r="H60" s="28">
        <v>170.8</v>
      </c>
      <c r="I60" s="28" t="s">
        <v>378</v>
      </c>
      <c r="J60" s="28">
        <v>340.3</v>
      </c>
      <c r="K60" s="28">
        <v>567.195025</v>
      </c>
      <c r="L60" s="28">
        <v>13.926610894629</v>
      </c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</row>
    <row r="61" s="3" customFormat="1" ht="20" customHeight="1" spans="1:23">
      <c r="A61" s="21"/>
      <c r="B61" s="21"/>
      <c r="C61" s="35"/>
      <c r="D61" s="36"/>
      <c r="E61" s="37"/>
      <c r="F61" s="32" t="s">
        <v>376</v>
      </c>
      <c r="G61" s="33"/>
      <c r="H61" s="33"/>
      <c r="I61" s="33"/>
      <c r="J61" s="33"/>
      <c r="K61" s="33">
        <v>545.336594182747</v>
      </c>
      <c r="L61" s="40">
        <v>5.23061076794995</v>
      </c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</row>
    <row r="62" s="2" customFormat="1" ht="20" customHeight="1" spans="1:12">
      <c r="A62" s="21"/>
      <c r="B62" s="21">
        <v>3</v>
      </c>
      <c r="C62" s="17" t="s">
        <v>154</v>
      </c>
      <c r="D62" s="17" t="s">
        <v>155</v>
      </c>
      <c r="E62" s="18" t="s">
        <v>361</v>
      </c>
      <c r="F62" s="19" t="s">
        <v>362</v>
      </c>
      <c r="G62" s="20">
        <v>14.6</v>
      </c>
      <c r="H62" s="20">
        <v>15.4</v>
      </c>
      <c r="I62" s="20">
        <v>15.15</v>
      </c>
      <c r="J62" s="20">
        <v>45.15</v>
      </c>
      <c r="K62" s="20">
        <v>752.5</v>
      </c>
      <c r="L62" s="20">
        <v>9.06</v>
      </c>
    </row>
    <row r="63" s="2" customFormat="1" ht="20" customHeight="1" spans="1:12">
      <c r="A63" s="21"/>
      <c r="B63" s="21"/>
      <c r="C63" s="17"/>
      <c r="D63" s="17"/>
      <c r="E63" s="18"/>
      <c r="F63" s="22" t="s">
        <v>363</v>
      </c>
      <c r="G63" s="23">
        <v>10.51</v>
      </c>
      <c r="H63" s="23">
        <v>12.02</v>
      </c>
      <c r="I63" s="23">
        <v>11.28</v>
      </c>
      <c r="J63" s="20">
        <v>33.81</v>
      </c>
      <c r="K63" s="23">
        <v>563.58</v>
      </c>
      <c r="L63" s="23">
        <v>0.86</v>
      </c>
    </row>
    <row r="64" s="2" customFormat="1" ht="20" customHeight="1" spans="1:12">
      <c r="A64" s="21"/>
      <c r="B64" s="21"/>
      <c r="C64" s="17"/>
      <c r="D64" s="17"/>
      <c r="E64" s="18"/>
      <c r="F64" s="22" t="s">
        <v>364</v>
      </c>
      <c r="G64" s="23">
        <v>12.89</v>
      </c>
      <c r="H64" s="23">
        <v>12.14</v>
      </c>
      <c r="I64" s="23">
        <v>13.59</v>
      </c>
      <c r="J64" s="23">
        <v>38.62</v>
      </c>
      <c r="K64" s="23">
        <v>648.04</v>
      </c>
      <c r="L64" s="23">
        <v>2.54</v>
      </c>
    </row>
    <row r="65" s="2" customFormat="1" ht="20" customHeight="1" spans="1:12">
      <c r="A65" s="21"/>
      <c r="B65" s="21"/>
      <c r="C65" s="17"/>
      <c r="D65" s="17"/>
      <c r="E65" s="18"/>
      <c r="F65" s="19" t="s">
        <v>365</v>
      </c>
      <c r="G65" s="20">
        <v>8.74</v>
      </c>
      <c r="H65" s="20">
        <v>8.82</v>
      </c>
      <c r="I65" s="20">
        <v>10</v>
      </c>
      <c r="J65" s="20">
        <v>27.56</v>
      </c>
      <c r="K65" s="20">
        <v>459.38</v>
      </c>
      <c r="L65" s="20">
        <v>3.59</v>
      </c>
    </row>
    <row r="66" s="2" customFormat="1" ht="20" customHeight="1" spans="1:12">
      <c r="A66" s="21"/>
      <c r="B66" s="21"/>
      <c r="C66" s="17"/>
      <c r="D66" s="17"/>
      <c r="E66" s="18"/>
      <c r="F66" s="19" t="s">
        <v>366</v>
      </c>
      <c r="G66" s="24">
        <v>9.98</v>
      </c>
      <c r="H66" s="24">
        <v>10.02</v>
      </c>
      <c r="I66" s="24">
        <v>10.24</v>
      </c>
      <c r="J66" s="24">
        <v>30.24</v>
      </c>
      <c r="K66" s="24">
        <v>504</v>
      </c>
      <c r="L66" s="24">
        <v>4.63</v>
      </c>
    </row>
    <row r="67" s="2" customFormat="1" ht="20" customHeight="1" spans="1:12">
      <c r="A67" s="21"/>
      <c r="B67" s="21"/>
      <c r="C67" s="17"/>
      <c r="D67" s="17"/>
      <c r="E67" s="18"/>
      <c r="F67" s="19" t="s">
        <v>367</v>
      </c>
      <c r="G67" s="23">
        <v>12.1</v>
      </c>
      <c r="H67" s="23">
        <v>12</v>
      </c>
      <c r="I67" s="23">
        <v>12.75</v>
      </c>
      <c r="J67" s="23">
        <v>36.85</v>
      </c>
      <c r="K67" s="20">
        <v>606.7</v>
      </c>
      <c r="L67" s="20">
        <v>3.77</v>
      </c>
    </row>
    <row r="68" s="2" customFormat="1" ht="20" customHeight="1" spans="1:12">
      <c r="A68" s="21"/>
      <c r="B68" s="21"/>
      <c r="C68" s="17"/>
      <c r="D68" s="17"/>
      <c r="E68" s="18"/>
      <c r="F68" s="19" t="s">
        <v>368</v>
      </c>
      <c r="G68" s="20">
        <v>9.1</v>
      </c>
      <c r="H68" s="20">
        <v>8.84</v>
      </c>
      <c r="I68" s="20">
        <v>9</v>
      </c>
      <c r="J68" s="20">
        <v>26.94</v>
      </c>
      <c r="K68" s="20">
        <v>448.96</v>
      </c>
      <c r="L68" s="20">
        <v>4.57</v>
      </c>
    </row>
    <row r="69" s="2" customFormat="1" ht="20" customHeight="1" spans="1:12">
      <c r="A69" s="21"/>
      <c r="B69" s="21"/>
      <c r="C69" s="17"/>
      <c r="D69" s="17"/>
      <c r="E69" s="18"/>
      <c r="F69" s="19" t="s">
        <v>369</v>
      </c>
      <c r="G69" s="20">
        <v>12.28</v>
      </c>
      <c r="H69" s="20">
        <v>11.91</v>
      </c>
      <c r="I69" s="20">
        <v>12.07</v>
      </c>
      <c r="J69" s="20">
        <v>36.26</v>
      </c>
      <c r="K69" s="20">
        <v>604.33</v>
      </c>
      <c r="L69" s="20">
        <v>8.3</v>
      </c>
    </row>
    <row r="70" s="2" customFormat="1" ht="20" customHeight="1" spans="1:12">
      <c r="A70" s="21"/>
      <c r="B70" s="21"/>
      <c r="C70" s="17"/>
      <c r="D70" s="17"/>
      <c r="E70" s="18"/>
      <c r="F70" s="19" t="s">
        <v>370</v>
      </c>
      <c r="G70" s="23">
        <v>13.94</v>
      </c>
      <c r="H70" s="23">
        <v>13.26</v>
      </c>
      <c r="I70" s="23">
        <v>13.64</v>
      </c>
      <c r="J70" s="23">
        <v>40.84</v>
      </c>
      <c r="K70" s="23">
        <v>680.67</v>
      </c>
      <c r="L70" s="23">
        <v>2.72</v>
      </c>
    </row>
    <row r="71" s="2" customFormat="1" ht="20" customHeight="1" spans="1:12">
      <c r="A71" s="21"/>
      <c r="B71" s="21"/>
      <c r="C71" s="17"/>
      <c r="D71" s="17"/>
      <c r="E71" s="18"/>
      <c r="F71" s="19" t="s">
        <v>371</v>
      </c>
      <c r="G71" s="20">
        <v>11.77</v>
      </c>
      <c r="H71" s="20">
        <v>11.99</v>
      </c>
      <c r="I71" s="20">
        <v>11.65</v>
      </c>
      <c r="J71" s="20">
        <v>35.41</v>
      </c>
      <c r="K71" s="20">
        <v>587.26</v>
      </c>
      <c r="L71" s="20">
        <v>0.31</v>
      </c>
    </row>
    <row r="72" s="2" customFormat="1" ht="20" customHeight="1" spans="1:12">
      <c r="A72" s="21"/>
      <c r="B72" s="21"/>
      <c r="C72" s="17"/>
      <c r="D72" s="17"/>
      <c r="E72" s="18"/>
      <c r="F72" s="19" t="s">
        <v>372</v>
      </c>
      <c r="G72" s="20">
        <v>10.17</v>
      </c>
      <c r="H72" s="20">
        <v>9.74</v>
      </c>
      <c r="I72" s="20">
        <v>10.31</v>
      </c>
      <c r="J72" s="20">
        <v>30.22</v>
      </c>
      <c r="K72" s="20">
        <v>503.66</v>
      </c>
      <c r="L72" s="20">
        <v>1.73</v>
      </c>
    </row>
    <row r="73" s="2" customFormat="1" ht="20" customHeight="1" spans="1:12">
      <c r="A73" s="21"/>
      <c r="B73" s="21"/>
      <c r="C73" s="17"/>
      <c r="D73" s="17"/>
      <c r="E73" s="18"/>
      <c r="F73" s="19" t="s">
        <v>373</v>
      </c>
      <c r="G73" s="25"/>
      <c r="H73" s="25"/>
      <c r="I73" s="25"/>
      <c r="J73" s="25"/>
      <c r="K73" s="25">
        <v>578.75</v>
      </c>
      <c r="L73" s="25">
        <v>3.89</v>
      </c>
    </row>
    <row r="74" s="2" customFormat="1" ht="20" customHeight="1" spans="1:12">
      <c r="A74" s="21"/>
      <c r="B74" s="21"/>
      <c r="C74" s="17"/>
      <c r="D74" s="17"/>
      <c r="E74" s="18" t="s">
        <v>374</v>
      </c>
      <c r="F74" s="19" t="s">
        <v>372</v>
      </c>
      <c r="G74" s="20">
        <v>11.41</v>
      </c>
      <c r="H74" s="20">
        <v>11.5</v>
      </c>
      <c r="I74" s="20">
        <v>11.57</v>
      </c>
      <c r="J74" s="20">
        <v>34.48</v>
      </c>
      <c r="K74" s="20">
        <v>574.75</v>
      </c>
      <c r="L74" s="20">
        <v>0.36</v>
      </c>
    </row>
    <row r="75" s="2" customFormat="1" ht="20" customHeight="1" spans="1:12">
      <c r="A75" s="21"/>
      <c r="B75" s="21"/>
      <c r="C75" s="17"/>
      <c r="D75" s="17"/>
      <c r="E75" s="18"/>
      <c r="F75" s="22" t="s">
        <v>369</v>
      </c>
      <c r="G75" s="23">
        <v>11.99</v>
      </c>
      <c r="H75" s="23">
        <v>11.73</v>
      </c>
      <c r="I75" s="23">
        <v>11.71</v>
      </c>
      <c r="J75" s="20">
        <v>35.43</v>
      </c>
      <c r="K75" s="23">
        <v>590.5</v>
      </c>
      <c r="L75" s="23">
        <v>9.12</v>
      </c>
    </row>
    <row r="76" s="2" customFormat="1" ht="20" customHeight="1" spans="1:12">
      <c r="A76" s="21"/>
      <c r="B76" s="21"/>
      <c r="C76" s="17"/>
      <c r="D76" s="17"/>
      <c r="E76" s="18"/>
      <c r="F76" s="19" t="s">
        <v>364</v>
      </c>
      <c r="G76" s="24">
        <v>9.62</v>
      </c>
      <c r="H76" s="24">
        <v>10.25</v>
      </c>
      <c r="I76" s="24">
        <v>11.32</v>
      </c>
      <c r="J76" s="24">
        <v>31.19</v>
      </c>
      <c r="K76" s="24">
        <v>520.2</v>
      </c>
      <c r="L76" s="24">
        <v>3.1</v>
      </c>
    </row>
    <row r="77" s="2" customFormat="1" ht="20" customHeight="1" spans="1:12">
      <c r="A77" s="21"/>
      <c r="B77" s="21"/>
      <c r="C77" s="17"/>
      <c r="D77" s="17"/>
      <c r="E77" s="18"/>
      <c r="F77" s="19" t="s">
        <v>370</v>
      </c>
      <c r="G77" s="23">
        <v>12.15</v>
      </c>
      <c r="H77" s="23">
        <v>12.55</v>
      </c>
      <c r="I77" s="23">
        <v>12.2</v>
      </c>
      <c r="J77" s="23">
        <v>36.9</v>
      </c>
      <c r="K77" s="20">
        <v>616.57</v>
      </c>
      <c r="L77" s="20">
        <v>8.05</v>
      </c>
    </row>
    <row r="78" s="2" customFormat="1" ht="20" customHeight="1" spans="1:12">
      <c r="A78" s="21"/>
      <c r="B78" s="21"/>
      <c r="C78" s="17"/>
      <c r="D78" s="17"/>
      <c r="E78" s="18"/>
      <c r="F78" s="19" t="s">
        <v>365</v>
      </c>
      <c r="G78" s="20">
        <v>9.3</v>
      </c>
      <c r="H78" s="20">
        <v>9.56</v>
      </c>
      <c r="I78" s="20">
        <v>9.69</v>
      </c>
      <c r="J78" s="20">
        <v>28.56</v>
      </c>
      <c r="K78" s="20">
        <v>475.95</v>
      </c>
      <c r="L78" s="20">
        <v>8.86</v>
      </c>
    </row>
    <row r="79" s="2" customFormat="1" ht="20" customHeight="1" spans="1:12">
      <c r="A79" s="21"/>
      <c r="B79" s="21"/>
      <c r="C79" s="17"/>
      <c r="D79" s="17"/>
      <c r="E79" s="18"/>
      <c r="F79" s="19" t="s">
        <v>375</v>
      </c>
      <c r="G79" s="20">
        <v>8.45</v>
      </c>
      <c r="H79" s="20">
        <v>8.96</v>
      </c>
      <c r="I79" s="20">
        <v>8.72</v>
      </c>
      <c r="J79" s="20">
        <v>26.14</v>
      </c>
      <c r="K79" s="20">
        <v>414.88</v>
      </c>
      <c r="L79" s="20">
        <v>0.62</v>
      </c>
    </row>
    <row r="80" s="2" customFormat="1" ht="20" customHeight="1" spans="1:12">
      <c r="A80" s="21"/>
      <c r="B80" s="21"/>
      <c r="C80" s="17"/>
      <c r="D80" s="17"/>
      <c r="E80" s="18"/>
      <c r="F80" s="19" t="s">
        <v>362</v>
      </c>
      <c r="G80" s="23">
        <v>11.1</v>
      </c>
      <c r="H80" s="23">
        <v>11.2</v>
      </c>
      <c r="I80" s="23">
        <v>10.4</v>
      </c>
      <c r="J80" s="23">
        <v>32.7</v>
      </c>
      <c r="K80" s="23">
        <v>545</v>
      </c>
      <c r="L80" s="23">
        <v>4.81</v>
      </c>
    </row>
    <row r="81" s="2" customFormat="1" ht="20" customHeight="1" spans="1:12">
      <c r="A81" s="21"/>
      <c r="B81" s="21"/>
      <c r="C81" s="17"/>
      <c r="D81" s="17"/>
      <c r="E81" s="18"/>
      <c r="F81" s="19" t="s">
        <v>363</v>
      </c>
      <c r="G81" s="20">
        <v>10.19</v>
      </c>
      <c r="H81" s="20">
        <v>9.4</v>
      </c>
      <c r="I81" s="20">
        <v>9.15</v>
      </c>
      <c r="J81" s="20">
        <v>28.74</v>
      </c>
      <c r="K81" s="20">
        <v>479</v>
      </c>
      <c r="L81" s="20">
        <v>-0.06</v>
      </c>
    </row>
    <row r="82" s="3" customFormat="1" ht="20" customHeight="1" spans="1:12">
      <c r="A82" s="21"/>
      <c r="B82" s="21"/>
      <c r="C82" s="36"/>
      <c r="D82" s="36"/>
      <c r="E82" s="37"/>
      <c r="F82" s="26" t="s">
        <v>376</v>
      </c>
      <c r="G82" s="25"/>
      <c r="H82" s="25"/>
      <c r="I82" s="25"/>
      <c r="J82" s="25"/>
      <c r="K82" s="25">
        <v>527.11</v>
      </c>
      <c r="L82" s="25">
        <v>4.44</v>
      </c>
    </row>
    <row r="83" s="2" customFormat="1" ht="20" customHeight="1" spans="1:12">
      <c r="A83" s="21"/>
      <c r="B83" s="21"/>
      <c r="C83" s="17"/>
      <c r="D83" s="17"/>
      <c r="E83" s="18" t="s">
        <v>377</v>
      </c>
      <c r="F83" s="27" t="s">
        <v>370</v>
      </c>
      <c r="G83" s="28">
        <v>137.692307692308</v>
      </c>
      <c r="H83" s="28">
        <v>143.076923076923</v>
      </c>
      <c r="I83" s="28" t="s">
        <v>378</v>
      </c>
      <c r="J83" s="28">
        <v>280.769230769231</v>
      </c>
      <c r="K83" s="28">
        <v>623.934743589743</v>
      </c>
      <c r="L83" s="28">
        <v>2.24080614651844</v>
      </c>
    </row>
    <row r="84" s="2" customFormat="1" ht="20" customHeight="1" spans="1:12">
      <c r="A84" s="21"/>
      <c r="B84" s="21"/>
      <c r="C84" s="17"/>
      <c r="D84" s="17"/>
      <c r="E84" s="18"/>
      <c r="F84" s="27" t="s">
        <v>372</v>
      </c>
      <c r="G84" s="28">
        <v>129.64</v>
      </c>
      <c r="H84" s="28">
        <v>128.57</v>
      </c>
      <c r="I84" s="28" t="s">
        <v>378</v>
      </c>
      <c r="J84" s="28">
        <v>258.21</v>
      </c>
      <c r="K84" s="28">
        <v>574.0869</v>
      </c>
      <c r="L84" s="28">
        <v>2.11617068962448</v>
      </c>
    </row>
    <row r="85" s="2" customFormat="1" ht="20" customHeight="1" spans="1:12">
      <c r="A85" s="21"/>
      <c r="B85" s="21"/>
      <c r="C85" s="17"/>
      <c r="D85" s="17"/>
      <c r="E85" s="18"/>
      <c r="F85" s="27" t="s">
        <v>364</v>
      </c>
      <c r="G85" s="28">
        <v>157.273340329835</v>
      </c>
      <c r="H85" s="28">
        <v>148.076294895349</v>
      </c>
      <c r="I85" s="28" t="s">
        <v>378</v>
      </c>
      <c r="J85" s="28">
        <v>305.349635225184</v>
      </c>
      <c r="K85" s="28">
        <v>535.968964987362</v>
      </c>
      <c r="L85" s="28">
        <v>9.84960492584356</v>
      </c>
    </row>
    <row r="86" s="2" customFormat="1" ht="20" customHeight="1" spans="1:12">
      <c r="A86" s="21"/>
      <c r="B86" s="21"/>
      <c r="C86" s="17"/>
      <c r="D86" s="17"/>
      <c r="E86" s="18"/>
      <c r="F86" s="27" t="s">
        <v>363</v>
      </c>
      <c r="G86" s="34">
        <v>119.14</v>
      </c>
      <c r="H86" s="34">
        <v>118.52</v>
      </c>
      <c r="I86" s="34" t="s">
        <v>378</v>
      </c>
      <c r="J86" s="34">
        <v>237.66</v>
      </c>
      <c r="K86" s="28">
        <v>495.3725625</v>
      </c>
      <c r="L86" s="34">
        <v>5.34462455341954</v>
      </c>
    </row>
    <row r="87" s="2" customFormat="1" ht="20" customHeight="1" spans="1:12">
      <c r="A87" s="21"/>
      <c r="B87" s="21"/>
      <c r="C87" s="17"/>
      <c r="D87" s="17"/>
      <c r="E87" s="18"/>
      <c r="F87" s="27" t="s">
        <v>379</v>
      </c>
      <c r="G87" s="28">
        <v>130.62</v>
      </c>
      <c r="H87" s="28">
        <v>126.62</v>
      </c>
      <c r="I87" s="28" t="s">
        <v>378</v>
      </c>
      <c r="J87" s="28">
        <v>257.24</v>
      </c>
      <c r="K87" s="28">
        <v>536.19</v>
      </c>
      <c r="L87" s="28" t="s">
        <v>382</v>
      </c>
    </row>
    <row r="88" s="2" customFormat="1" ht="20" customHeight="1" spans="1:12">
      <c r="A88" s="21"/>
      <c r="B88" s="21"/>
      <c r="C88" s="17"/>
      <c r="D88" s="17"/>
      <c r="E88" s="18"/>
      <c r="F88" s="27" t="s">
        <v>368</v>
      </c>
      <c r="G88" s="28">
        <v>111.52</v>
      </c>
      <c r="H88" s="28">
        <v>114.54</v>
      </c>
      <c r="I88" s="28" t="s">
        <v>378</v>
      </c>
      <c r="J88" s="28">
        <v>226.06</v>
      </c>
      <c r="K88" s="28">
        <v>502.380673333333</v>
      </c>
      <c r="L88" s="28">
        <v>5.1093550366837</v>
      </c>
    </row>
    <row r="89" s="2" customFormat="1" ht="20" customHeight="1" spans="1:12">
      <c r="A89" s="21"/>
      <c r="B89" s="21"/>
      <c r="C89" s="17"/>
      <c r="D89" s="17"/>
      <c r="E89" s="18"/>
      <c r="F89" s="27" t="s">
        <v>362</v>
      </c>
      <c r="G89" s="28">
        <v>152.3</v>
      </c>
      <c r="H89" s="28">
        <v>157.6</v>
      </c>
      <c r="I89" s="28" t="s">
        <v>378</v>
      </c>
      <c r="J89" s="28">
        <v>309.9</v>
      </c>
      <c r="K89" s="28">
        <v>516.525825</v>
      </c>
      <c r="L89" s="28">
        <v>3.74921162575823</v>
      </c>
    </row>
    <row r="90" s="3" customFormat="1" ht="20" customHeight="1" spans="1:12">
      <c r="A90" s="21"/>
      <c r="B90" s="21"/>
      <c r="C90" s="36"/>
      <c r="D90" s="36"/>
      <c r="E90" s="37"/>
      <c r="F90" s="32" t="s">
        <v>376</v>
      </c>
      <c r="G90" s="33"/>
      <c r="H90" s="33"/>
      <c r="I90" s="33"/>
      <c r="J90" s="33"/>
      <c r="K90" s="33">
        <v>540.637095630063</v>
      </c>
      <c r="L90" s="33">
        <v>4.32377431450564</v>
      </c>
    </row>
    <row r="91" s="2" customFormat="1" ht="20" customHeight="1" spans="1:12">
      <c r="A91" s="21"/>
      <c r="B91" s="21" t="s">
        <v>156</v>
      </c>
      <c r="C91" s="17" t="s">
        <v>106</v>
      </c>
      <c r="D91" s="17" t="s">
        <v>106</v>
      </c>
      <c r="E91" s="18" t="s">
        <v>361</v>
      </c>
      <c r="F91" s="19" t="s">
        <v>362</v>
      </c>
      <c r="G91" s="20">
        <v>13.6</v>
      </c>
      <c r="H91" s="20">
        <v>13.8</v>
      </c>
      <c r="I91" s="20">
        <v>14</v>
      </c>
      <c r="J91" s="20">
        <v>41.4</v>
      </c>
      <c r="K91" s="20">
        <v>690</v>
      </c>
      <c r="L91" s="20"/>
    </row>
    <row r="92" s="2" customFormat="1" ht="20" customHeight="1" spans="1:12">
      <c r="A92" s="21"/>
      <c r="B92" s="21"/>
      <c r="C92" s="17"/>
      <c r="D92" s="17"/>
      <c r="E92" s="18"/>
      <c r="F92" s="22" t="s">
        <v>363</v>
      </c>
      <c r="G92" s="23">
        <v>11.33</v>
      </c>
      <c r="H92" s="23">
        <v>10.92</v>
      </c>
      <c r="I92" s="23">
        <v>11.27</v>
      </c>
      <c r="J92" s="20">
        <v>33.53</v>
      </c>
      <c r="K92" s="23">
        <v>558.79</v>
      </c>
      <c r="L92" s="23"/>
    </row>
    <row r="93" s="2" customFormat="1" ht="20" customHeight="1" spans="1:12">
      <c r="A93" s="21"/>
      <c r="B93" s="21"/>
      <c r="C93" s="17"/>
      <c r="D93" s="17"/>
      <c r="E93" s="18"/>
      <c r="F93" s="22" t="s">
        <v>364</v>
      </c>
      <c r="G93" s="23">
        <v>11.91</v>
      </c>
      <c r="H93" s="23">
        <v>12.05</v>
      </c>
      <c r="I93" s="23">
        <v>13.7</v>
      </c>
      <c r="J93" s="23">
        <v>37.66</v>
      </c>
      <c r="K93" s="23">
        <v>632.01</v>
      </c>
      <c r="L93" s="23"/>
    </row>
    <row r="94" s="2" customFormat="1" ht="20" customHeight="1" spans="1:12">
      <c r="A94" s="21"/>
      <c r="B94" s="21"/>
      <c r="C94" s="17"/>
      <c r="D94" s="17"/>
      <c r="E94" s="18"/>
      <c r="F94" s="19" t="s">
        <v>365</v>
      </c>
      <c r="G94" s="20">
        <v>8.67</v>
      </c>
      <c r="H94" s="20">
        <v>9.13</v>
      </c>
      <c r="I94" s="20">
        <v>8.8</v>
      </c>
      <c r="J94" s="20">
        <v>26.6</v>
      </c>
      <c r="K94" s="20">
        <v>443.47</v>
      </c>
      <c r="L94" s="20"/>
    </row>
    <row r="95" s="2" customFormat="1" ht="20" customHeight="1" spans="1:12">
      <c r="A95" s="21"/>
      <c r="B95" s="21"/>
      <c r="C95" s="17"/>
      <c r="D95" s="17"/>
      <c r="E95" s="18"/>
      <c r="F95" s="19" t="s">
        <v>366</v>
      </c>
      <c r="G95" s="20">
        <v>9.23</v>
      </c>
      <c r="H95" s="20">
        <v>9.6</v>
      </c>
      <c r="I95" s="20">
        <v>10.06</v>
      </c>
      <c r="J95" s="20">
        <v>28.89</v>
      </c>
      <c r="K95" s="20">
        <v>481.5</v>
      </c>
      <c r="L95" s="20"/>
    </row>
    <row r="96" s="2" customFormat="1" ht="20" customHeight="1" spans="1:12">
      <c r="A96" s="21"/>
      <c r="B96" s="21"/>
      <c r="C96" s="17"/>
      <c r="D96" s="17"/>
      <c r="E96" s="18"/>
      <c r="F96" s="19" t="s">
        <v>367</v>
      </c>
      <c r="G96" s="24">
        <v>11.85</v>
      </c>
      <c r="H96" s="24">
        <v>11.75</v>
      </c>
      <c r="I96" s="24">
        <v>11.9</v>
      </c>
      <c r="J96" s="24">
        <v>35.5</v>
      </c>
      <c r="K96" s="24">
        <v>584.65</v>
      </c>
      <c r="L96" s="24"/>
    </row>
    <row r="97" s="2" customFormat="1" ht="20" customHeight="1" spans="1:12">
      <c r="A97" s="21"/>
      <c r="B97" s="21"/>
      <c r="C97" s="17"/>
      <c r="D97" s="17"/>
      <c r="E97" s="18"/>
      <c r="F97" s="19" t="s">
        <v>368</v>
      </c>
      <c r="G97" s="23">
        <v>8.72</v>
      </c>
      <c r="H97" s="23">
        <v>8.45</v>
      </c>
      <c r="I97" s="23">
        <v>8.59</v>
      </c>
      <c r="J97" s="23">
        <v>25.76</v>
      </c>
      <c r="K97" s="20">
        <v>429.33</v>
      </c>
      <c r="L97" s="20"/>
    </row>
    <row r="98" s="2" customFormat="1" ht="20" customHeight="1" spans="1:12">
      <c r="A98" s="21"/>
      <c r="B98" s="21"/>
      <c r="C98" s="17"/>
      <c r="D98" s="17"/>
      <c r="E98" s="18"/>
      <c r="F98" s="19" t="s">
        <v>369</v>
      </c>
      <c r="G98" s="20">
        <v>11.14</v>
      </c>
      <c r="H98" s="20">
        <v>11.25</v>
      </c>
      <c r="I98" s="20">
        <v>11.09</v>
      </c>
      <c r="J98" s="20">
        <v>33.48</v>
      </c>
      <c r="K98" s="20">
        <v>558</v>
      </c>
      <c r="L98" s="20"/>
    </row>
    <row r="99" s="2" customFormat="1" ht="20" customHeight="1" spans="1:12">
      <c r="A99" s="21"/>
      <c r="B99" s="21"/>
      <c r="C99" s="17"/>
      <c r="D99" s="17"/>
      <c r="E99" s="18"/>
      <c r="F99" s="19" t="s">
        <v>370</v>
      </c>
      <c r="G99" s="20">
        <v>13.52</v>
      </c>
      <c r="H99" s="20">
        <v>13.03</v>
      </c>
      <c r="I99" s="20">
        <v>13.21</v>
      </c>
      <c r="J99" s="20">
        <v>39.76</v>
      </c>
      <c r="K99" s="20">
        <v>662.67</v>
      </c>
      <c r="L99" s="20"/>
    </row>
    <row r="100" s="2" customFormat="1" ht="20" customHeight="1" spans="1:12">
      <c r="A100" s="21"/>
      <c r="B100" s="21"/>
      <c r="C100" s="17"/>
      <c r="D100" s="17"/>
      <c r="E100" s="18"/>
      <c r="F100" s="19" t="s">
        <v>371</v>
      </c>
      <c r="G100" s="23">
        <v>11.46</v>
      </c>
      <c r="H100" s="23">
        <v>12.39</v>
      </c>
      <c r="I100" s="23">
        <v>11.45</v>
      </c>
      <c r="J100" s="23">
        <v>35.3</v>
      </c>
      <c r="K100" s="23">
        <v>585.44</v>
      </c>
      <c r="L100" s="23"/>
    </row>
    <row r="101" s="2" customFormat="1" ht="20" customHeight="1" spans="1:12">
      <c r="A101" s="21"/>
      <c r="B101" s="21"/>
      <c r="C101" s="17"/>
      <c r="D101" s="17"/>
      <c r="E101" s="18"/>
      <c r="F101" s="19" t="s">
        <v>372</v>
      </c>
      <c r="G101" s="20">
        <v>9.82</v>
      </c>
      <c r="H101" s="20">
        <v>9.96</v>
      </c>
      <c r="I101" s="20">
        <v>9.93</v>
      </c>
      <c r="J101" s="20">
        <v>29.71</v>
      </c>
      <c r="K101" s="20">
        <v>495.11</v>
      </c>
      <c r="L101" s="20"/>
    </row>
    <row r="102" s="2" customFormat="1" ht="20" customHeight="1" spans="1:12">
      <c r="A102" s="21"/>
      <c r="B102" s="21"/>
      <c r="C102" s="17"/>
      <c r="D102" s="17"/>
      <c r="E102" s="18"/>
      <c r="F102" s="26" t="s">
        <v>376</v>
      </c>
      <c r="G102" s="25"/>
      <c r="H102" s="25"/>
      <c r="I102" s="25"/>
      <c r="J102" s="25"/>
      <c r="K102" s="25">
        <v>557.06</v>
      </c>
      <c r="L102" s="25"/>
    </row>
    <row r="103" s="2" customFormat="1" ht="20" customHeight="1" spans="1:12">
      <c r="A103" s="21"/>
      <c r="B103" s="21"/>
      <c r="C103" s="17"/>
      <c r="D103" s="17"/>
      <c r="E103" s="18" t="s">
        <v>374</v>
      </c>
      <c r="F103" s="19" t="s">
        <v>372</v>
      </c>
      <c r="G103" s="20">
        <v>11.39</v>
      </c>
      <c r="H103" s="20">
        <v>11.45</v>
      </c>
      <c r="I103" s="20">
        <v>11.52</v>
      </c>
      <c r="J103" s="20">
        <v>34.36</v>
      </c>
      <c r="K103" s="20">
        <v>572.69</v>
      </c>
      <c r="L103" s="20"/>
    </row>
    <row r="104" s="2" customFormat="1" ht="20" customHeight="1" spans="1:12">
      <c r="A104" s="21"/>
      <c r="B104" s="21"/>
      <c r="C104" s="17"/>
      <c r="D104" s="17"/>
      <c r="E104" s="18"/>
      <c r="F104" s="22" t="s">
        <v>369</v>
      </c>
      <c r="G104" s="23">
        <v>10.97</v>
      </c>
      <c r="H104" s="23">
        <v>10.71</v>
      </c>
      <c r="I104" s="23">
        <v>10.79</v>
      </c>
      <c r="J104" s="20">
        <v>32.47</v>
      </c>
      <c r="K104" s="23">
        <v>541.17</v>
      </c>
      <c r="L104" s="23"/>
    </row>
    <row r="105" s="2" customFormat="1" ht="20" customHeight="1" spans="1:12">
      <c r="A105" s="21"/>
      <c r="B105" s="21"/>
      <c r="C105" s="17"/>
      <c r="D105" s="17"/>
      <c r="E105" s="18"/>
      <c r="F105" s="19" t="s">
        <v>364</v>
      </c>
      <c r="G105" s="24">
        <v>10.11</v>
      </c>
      <c r="H105" s="24">
        <v>9.4</v>
      </c>
      <c r="I105" s="24">
        <v>10.74</v>
      </c>
      <c r="J105" s="24">
        <v>30.25</v>
      </c>
      <c r="K105" s="24">
        <v>504.4</v>
      </c>
      <c r="L105" s="24"/>
    </row>
    <row r="106" s="2" customFormat="1" ht="20" customHeight="1" spans="1:12">
      <c r="A106" s="21"/>
      <c r="B106" s="21"/>
      <c r="C106" s="17"/>
      <c r="D106" s="17"/>
      <c r="E106" s="18"/>
      <c r="F106" s="19" t="s">
        <v>370</v>
      </c>
      <c r="G106" s="23">
        <v>11.45</v>
      </c>
      <c r="H106" s="23">
        <v>11.4</v>
      </c>
      <c r="I106" s="23">
        <v>11.3</v>
      </c>
      <c r="J106" s="23">
        <v>34.15</v>
      </c>
      <c r="K106" s="20">
        <v>570.62</v>
      </c>
      <c r="L106" s="20"/>
    </row>
    <row r="107" s="2" customFormat="1" ht="20" customHeight="1" spans="1:12">
      <c r="A107" s="21"/>
      <c r="B107" s="21"/>
      <c r="C107" s="17"/>
      <c r="D107" s="17"/>
      <c r="E107" s="18"/>
      <c r="F107" s="19" t="s">
        <v>365</v>
      </c>
      <c r="G107" s="20">
        <v>8.44</v>
      </c>
      <c r="H107" s="20">
        <v>8.83</v>
      </c>
      <c r="I107" s="20">
        <v>8.96</v>
      </c>
      <c r="J107" s="20">
        <v>26.23</v>
      </c>
      <c r="K107" s="20">
        <v>437.2</v>
      </c>
      <c r="L107" s="20"/>
    </row>
    <row r="108" s="2" customFormat="1" ht="20" customHeight="1" spans="1:12">
      <c r="A108" s="21"/>
      <c r="B108" s="21"/>
      <c r="C108" s="17"/>
      <c r="D108" s="17"/>
      <c r="E108" s="18"/>
      <c r="F108" s="19" t="s">
        <v>375</v>
      </c>
      <c r="G108" s="20">
        <v>8.63</v>
      </c>
      <c r="H108" s="20">
        <v>8.85</v>
      </c>
      <c r="I108" s="20">
        <v>8.49</v>
      </c>
      <c r="J108" s="20">
        <v>25.97</v>
      </c>
      <c r="K108" s="20">
        <v>412.32</v>
      </c>
      <c r="L108" s="20"/>
    </row>
    <row r="109" s="2" customFormat="1" ht="20" customHeight="1" spans="1:12">
      <c r="A109" s="21"/>
      <c r="B109" s="21"/>
      <c r="C109" s="17"/>
      <c r="D109" s="17"/>
      <c r="E109" s="18"/>
      <c r="F109" s="19" t="s">
        <v>362</v>
      </c>
      <c r="G109" s="23">
        <v>10.2</v>
      </c>
      <c r="H109" s="23">
        <v>10.6</v>
      </c>
      <c r="I109" s="23">
        <v>10.4</v>
      </c>
      <c r="J109" s="23">
        <v>31.2</v>
      </c>
      <c r="K109" s="23">
        <v>520</v>
      </c>
      <c r="L109" s="23"/>
    </row>
    <row r="110" s="2" customFormat="1" ht="20" customHeight="1" spans="1:12">
      <c r="A110" s="21"/>
      <c r="B110" s="21"/>
      <c r="C110" s="17"/>
      <c r="D110" s="17"/>
      <c r="E110" s="18"/>
      <c r="F110" s="19" t="s">
        <v>363</v>
      </c>
      <c r="G110" s="20">
        <v>9.61</v>
      </c>
      <c r="H110" s="20">
        <v>9.65</v>
      </c>
      <c r="I110" s="20">
        <v>9.5</v>
      </c>
      <c r="J110" s="20">
        <v>28.76</v>
      </c>
      <c r="K110" s="20">
        <v>479.33</v>
      </c>
      <c r="L110" s="20"/>
    </row>
    <row r="111" s="3" customFormat="1" ht="20" customHeight="1" spans="1:12">
      <c r="A111" s="21"/>
      <c r="B111" s="21"/>
      <c r="C111" s="17"/>
      <c r="D111" s="17"/>
      <c r="E111" s="18"/>
      <c r="F111" s="26" t="s">
        <v>376</v>
      </c>
      <c r="G111" s="25"/>
      <c r="H111" s="25"/>
      <c r="I111" s="25"/>
      <c r="J111" s="25"/>
      <c r="K111" s="25">
        <v>504.72</v>
      </c>
      <c r="L111" s="25"/>
    </row>
    <row r="112" s="2" customFormat="1" ht="20" customHeight="1" spans="1:12">
      <c r="A112" s="21"/>
      <c r="B112" s="21"/>
      <c r="C112" s="17"/>
      <c r="D112" s="17"/>
      <c r="E112" s="18" t="s">
        <v>377</v>
      </c>
      <c r="F112" s="27" t="s">
        <v>370</v>
      </c>
      <c r="G112" s="28">
        <v>135.384615384615</v>
      </c>
      <c r="H112" s="28">
        <v>139.230769230769</v>
      </c>
      <c r="I112" s="28" t="s">
        <v>378</v>
      </c>
      <c r="J112" s="28">
        <v>274.615384615384</v>
      </c>
      <c r="K112" s="28">
        <v>610.259461538462</v>
      </c>
      <c r="L112" s="28"/>
    </row>
    <row r="113" s="2" customFormat="1" ht="20" customHeight="1" spans="1:12">
      <c r="A113" s="21"/>
      <c r="B113" s="21"/>
      <c r="C113" s="17"/>
      <c r="D113" s="17"/>
      <c r="E113" s="18"/>
      <c r="F113" s="27" t="s">
        <v>372</v>
      </c>
      <c r="G113" s="28">
        <v>128.57</v>
      </c>
      <c r="H113" s="28">
        <v>124.29</v>
      </c>
      <c r="I113" s="28" t="s">
        <v>378</v>
      </c>
      <c r="J113" s="28">
        <v>252.86</v>
      </c>
      <c r="K113" s="28">
        <v>562.192066666667</v>
      </c>
      <c r="L113" s="28"/>
    </row>
    <row r="114" s="2" customFormat="1" ht="20" customHeight="1" spans="1:12">
      <c r="A114" s="21"/>
      <c r="B114" s="21"/>
      <c r="C114" s="17"/>
      <c r="D114" s="17"/>
      <c r="E114" s="18"/>
      <c r="F114" s="27" t="s">
        <v>364</v>
      </c>
      <c r="G114" s="28">
        <v>134.781328335832</v>
      </c>
      <c r="H114" s="28">
        <v>143.188169596153</v>
      </c>
      <c r="I114" s="28" t="s">
        <v>378</v>
      </c>
      <c r="J114" s="28">
        <v>277.969497931985</v>
      </c>
      <c r="K114" s="28">
        <v>487.909618738511</v>
      </c>
      <c r="L114" s="28"/>
    </row>
    <row r="115" s="2" customFormat="1" ht="20" customHeight="1" spans="1:12">
      <c r="A115" s="21"/>
      <c r="B115" s="21"/>
      <c r="C115" s="17"/>
      <c r="D115" s="17"/>
      <c r="E115" s="18"/>
      <c r="F115" s="27" t="s">
        <v>363</v>
      </c>
      <c r="G115" s="34">
        <v>112.98</v>
      </c>
      <c r="H115" s="34">
        <v>112.62</v>
      </c>
      <c r="I115" s="34" t="s">
        <v>378</v>
      </c>
      <c r="J115" s="34">
        <v>225.6</v>
      </c>
      <c r="K115" s="28">
        <v>470.235</v>
      </c>
      <c r="L115" s="34"/>
    </row>
    <row r="116" s="2" customFormat="1" ht="20" customHeight="1" spans="1:12">
      <c r="A116" s="21"/>
      <c r="B116" s="21"/>
      <c r="C116" s="17"/>
      <c r="D116" s="17"/>
      <c r="E116" s="18"/>
      <c r="F116" s="27" t="s">
        <v>379</v>
      </c>
      <c r="G116" s="28">
        <v>123.7</v>
      </c>
      <c r="H116" s="28">
        <v>126.35</v>
      </c>
      <c r="I116" s="28" t="s">
        <v>378</v>
      </c>
      <c r="J116" s="28">
        <v>250.05</v>
      </c>
      <c r="K116" s="28">
        <v>521.2</v>
      </c>
      <c r="L116" s="28"/>
    </row>
    <row r="117" s="2" customFormat="1" ht="20" customHeight="1" spans="1:12">
      <c r="A117" s="21"/>
      <c r="B117" s="21"/>
      <c r="C117" s="17"/>
      <c r="D117" s="17"/>
      <c r="E117" s="18"/>
      <c r="F117" s="27" t="s">
        <v>368</v>
      </c>
      <c r="G117" s="28">
        <v>111.52</v>
      </c>
      <c r="H117" s="28">
        <v>103.55</v>
      </c>
      <c r="I117" s="28" t="s">
        <v>378</v>
      </c>
      <c r="J117" s="28">
        <v>215.07</v>
      </c>
      <c r="K117" s="28">
        <v>477.95723</v>
      </c>
      <c r="L117" s="28"/>
    </row>
    <row r="118" s="2" customFormat="1" ht="20" customHeight="1" spans="1:12">
      <c r="A118" s="21"/>
      <c r="B118" s="21"/>
      <c r="C118" s="17"/>
      <c r="D118" s="17"/>
      <c r="E118" s="18"/>
      <c r="F118" s="27" t="s">
        <v>362</v>
      </c>
      <c r="G118" s="28">
        <v>148.6</v>
      </c>
      <c r="H118" s="28">
        <v>150.1</v>
      </c>
      <c r="I118" s="28" t="s">
        <v>378</v>
      </c>
      <c r="J118" s="28">
        <v>298.7</v>
      </c>
      <c r="K118" s="28">
        <v>497.858225</v>
      </c>
      <c r="L118" s="28"/>
    </row>
    <row r="119" s="2" customFormat="1" ht="20" customHeight="1" spans="1:12">
      <c r="A119" s="21"/>
      <c r="B119" s="21"/>
      <c r="C119" s="17"/>
      <c r="D119" s="17"/>
      <c r="E119" s="18"/>
      <c r="F119" s="32" t="s">
        <v>376</v>
      </c>
      <c r="G119" s="33"/>
      <c r="H119" s="33"/>
      <c r="I119" s="33"/>
      <c r="J119" s="33"/>
      <c r="K119" s="33">
        <v>518.230228849091</v>
      </c>
      <c r="L119" s="33"/>
    </row>
    <row r="120" s="4" customFormat="1" ht="20" customHeight="1" spans="1:12">
      <c r="A120" s="44" t="s">
        <v>383</v>
      </c>
      <c r="B120" s="45">
        <v>4</v>
      </c>
      <c r="C120" s="46" t="s">
        <v>384</v>
      </c>
      <c r="D120" s="47" t="s">
        <v>385</v>
      </c>
      <c r="E120" s="44" t="s">
        <v>386</v>
      </c>
      <c r="F120" s="48" t="s">
        <v>387</v>
      </c>
      <c r="G120" s="49">
        <v>11.25</v>
      </c>
      <c r="H120" s="49">
        <v>11.1</v>
      </c>
      <c r="I120" s="49">
        <v>11.9</v>
      </c>
      <c r="J120" s="49">
        <v>34.25</v>
      </c>
      <c r="K120" s="49">
        <v>571.975</v>
      </c>
      <c r="L120" s="49">
        <v>9.25978987583573</v>
      </c>
    </row>
    <row r="121" s="4" customFormat="1" ht="20" customHeight="1" spans="1:12">
      <c r="A121" s="50"/>
      <c r="B121" s="45"/>
      <c r="C121" s="51"/>
      <c r="D121" s="52"/>
      <c r="E121" s="50"/>
      <c r="F121" s="53" t="s">
        <v>388</v>
      </c>
      <c r="G121" s="54">
        <v>12.3516949152542</v>
      </c>
      <c r="H121" s="54">
        <v>11.3665254237288</v>
      </c>
      <c r="I121" s="54">
        <v>11.1228813559322</v>
      </c>
      <c r="J121" s="54">
        <v>34.8411016949153</v>
      </c>
      <c r="K121" s="28">
        <v>580.685028248588</v>
      </c>
      <c r="L121" s="49">
        <v>-4.00824606998606</v>
      </c>
    </row>
    <row r="122" s="4" customFormat="1" ht="20" customHeight="1" spans="1:12">
      <c r="A122" s="50"/>
      <c r="B122" s="45"/>
      <c r="C122" s="51"/>
      <c r="D122" s="52"/>
      <c r="E122" s="50"/>
      <c r="F122" s="53" t="s">
        <v>389</v>
      </c>
      <c r="G122" s="55">
        <v>13.345</v>
      </c>
      <c r="H122" s="55">
        <v>13.9</v>
      </c>
      <c r="I122" s="55">
        <v>13.28</v>
      </c>
      <c r="J122" s="28">
        <v>40.525</v>
      </c>
      <c r="K122" s="28">
        <v>675.42</v>
      </c>
      <c r="L122" s="58">
        <v>1.52874859075535</v>
      </c>
    </row>
    <row r="123" s="4" customFormat="1" ht="20" customHeight="1" spans="1:12">
      <c r="A123" s="50"/>
      <c r="B123" s="45"/>
      <c r="C123" s="51"/>
      <c r="D123" s="52"/>
      <c r="E123" s="50"/>
      <c r="F123" s="53" t="s">
        <v>390</v>
      </c>
      <c r="G123" s="54">
        <v>11.1563542857143</v>
      </c>
      <c r="H123" s="54">
        <v>11.2</v>
      </c>
      <c r="I123" s="54">
        <v>10.5990857142857</v>
      </c>
      <c r="J123" s="28">
        <v>32.95544</v>
      </c>
      <c r="K123" s="28">
        <v>532.61583478303</v>
      </c>
      <c r="L123" s="58">
        <v>-3.07264153175064</v>
      </c>
    </row>
    <row r="124" s="4" customFormat="1" ht="20" customHeight="1" spans="1:12">
      <c r="A124" s="50"/>
      <c r="B124" s="45"/>
      <c r="C124" s="51"/>
      <c r="D124" s="52"/>
      <c r="E124" s="50"/>
      <c r="F124" s="53" t="s">
        <v>391</v>
      </c>
      <c r="G124" s="54">
        <v>11.49</v>
      </c>
      <c r="H124" s="54">
        <v>12.36</v>
      </c>
      <c r="I124" s="54">
        <v>13.22</v>
      </c>
      <c r="J124" s="54">
        <v>37.07</v>
      </c>
      <c r="K124" s="28">
        <v>576.29</v>
      </c>
      <c r="L124" s="49">
        <v>0.7</v>
      </c>
    </row>
    <row r="125" s="4" customFormat="1" ht="20" customHeight="1" spans="1:12">
      <c r="A125" s="50"/>
      <c r="B125" s="45"/>
      <c r="C125" s="51"/>
      <c r="D125" s="52"/>
      <c r="E125" s="50"/>
      <c r="F125" s="53" t="s">
        <v>392</v>
      </c>
      <c r="G125" s="55">
        <v>13.5</v>
      </c>
      <c r="H125" s="55">
        <v>14.3</v>
      </c>
      <c r="I125" s="55">
        <v>15.85</v>
      </c>
      <c r="J125" s="28">
        <v>43.65</v>
      </c>
      <c r="K125" s="28">
        <v>727.5</v>
      </c>
      <c r="L125" s="58">
        <v>3.30871911388809</v>
      </c>
    </row>
    <row r="126" s="4" customFormat="1" ht="20" customHeight="1" spans="1:12">
      <c r="A126" s="50"/>
      <c r="B126" s="45"/>
      <c r="C126" s="51"/>
      <c r="D126" s="52"/>
      <c r="E126" s="50"/>
      <c r="F126" s="53" t="s">
        <v>393</v>
      </c>
      <c r="G126" s="55">
        <v>8.23</v>
      </c>
      <c r="H126" s="55">
        <v>8.22</v>
      </c>
      <c r="I126" s="55">
        <v>8.4</v>
      </c>
      <c r="J126" s="28">
        <v>24.85</v>
      </c>
      <c r="K126" s="28">
        <v>414.166666666667</v>
      </c>
      <c r="L126" s="58">
        <v>0.18</v>
      </c>
    </row>
    <row r="127" s="4" customFormat="1" ht="20" customHeight="1" spans="1:12">
      <c r="A127" s="50"/>
      <c r="B127" s="45"/>
      <c r="C127" s="51"/>
      <c r="D127" s="52"/>
      <c r="E127" s="50"/>
      <c r="F127" s="53" t="s">
        <v>394</v>
      </c>
      <c r="G127" s="56">
        <v>11.3</v>
      </c>
      <c r="H127" s="56">
        <v>11.255</v>
      </c>
      <c r="I127" s="56">
        <v>11.44</v>
      </c>
      <c r="J127" s="56">
        <v>33.995</v>
      </c>
      <c r="K127" s="56">
        <v>566.5</v>
      </c>
      <c r="L127" s="59">
        <v>-7.4</v>
      </c>
    </row>
    <row r="128" s="4" customFormat="1" ht="20" customHeight="1" spans="1:12">
      <c r="A128" s="50"/>
      <c r="B128" s="45"/>
      <c r="C128" s="51"/>
      <c r="D128" s="52"/>
      <c r="E128" s="50"/>
      <c r="F128" s="53" t="s">
        <v>395</v>
      </c>
      <c r="G128" s="57">
        <v>12.26</v>
      </c>
      <c r="H128" s="57">
        <v>12.04</v>
      </c>
      <c r="I128" s="57">
        <v>12.43</v>
      </c>
      <c r="J128" s="57">
        <v>36.73</v>
      </c>
      <c r="K128" s="57">
        <v>647.827804232804</v>
      </c>
      <c r="L128" s="60">
        <v>0.602190268313398</v>
      </c>
    </row>
    <row r="129" s="4" customFormat="1" ht="20" customHeight="1" spans="1:12">
      <c r="A129" s="50"/>
      <c r="B129" s="45"/>
      <c r="C129" s="51"/>
      <c r="D129" s="52"/>
      <c r="E129" s="50"/>
      <c r="F129" s="53" t="s">
        <v>396</v>
      </c>
      <c r="G129" s="28">
        <v>10.8797316375941</v>
      </c>
      <c r="H129" s="28">
        <v>11.2924841024444</v>
      </c>
      <c r="I129" s="28">
        <v>12.1864602091369</v>
      </c>
      <c r="J129" s="28">
        <v>34.3586759491754</v>
      </c>
      <c r="K129" s="28">
        <v>573.07419</v>
      </c>
      <c r="L129" s="58">
        <v>5.3</v>
      </c>
    </row>
    <row r="130" s="4" customFormat="1" ht="20" customHeight="1" spans="1:12">
      <c r="A130" s="50"/>
      <c r="B130" s="45"/>
      <c r="C130" s="51"/>
      <c r="D130" s="52"/>
      <c r="E130" s="50"/>
      <c r="F130" s="53" t="s">
        <v>397</v>
      </c>
      <c r="G130" s="55">
        <v>13.09</v>
      </c>
      <c r="H130" s="55">
        <v>13.11</v>
      </c>
      <c r="I130" s="55">
        <v>13.27</v>
      </c>
      <c r="J130" s="55">
        <v>39.47</v>
      </c>
      <c r="K130" s="55">
        <v>657.833333333333</v>
      </c>
      <c r="L130" s="75">
        <v>6.70451473371183</v>
      </c>
    </row>
    <row r="131" s="4" customFormat="1" ht="20" customHeight="1" spans="1:12">
      <c r="A131" s="50"/>
      <c r="B131" s="45"/>
      <c r="C131" s="51"/>
      <c r="D131" s="52"/>
      <c r="E131" s="50"/>
      <c r="F131" s="53" t="s">
        <v>398</v>
      </c>
      <c r="G131" s="55">
        <v>12.18</v>
      </c>
      <c r="H131" s="55">
        <v>12.38</v>
      </c>
      <c r="I131" s="55">
        <v>11.95</v>
      </c>
      <c r="J131" s="55">
        <v>36.51</v>
      </c>
      <c r="K131" s="55">
        <v>608.68</v>
      </c>
      <c r="L131" s="75">
        <v>2.18</v>
      </c>
    </row>
    <row r="132" s="4" customFormat="1" ht="20" customHeight="1" spans="1:12">
      <c r="A132" s="50"/>
      <c r="B132" s="45"/>
      <c r="C132" s="51"/>
      <c r="D132" s="52"/>
      <c r="E132" s="50"/>
      <c r="F132" s="53" t="s">
        <v>399</v>
      </c>
      <c r="G132" s="28">
        <v>10.56</v>
      </c>
      <c r="H132" s="28">
        <v>10.66</v>
      </c>
      <c r="I132" s="28">
        <v>11.36</v>
      </c>
      <c r="J132" s="28">
        <v>32.58</v>
      </c>
      <c r="K132" s="28">
        <v>543</v>
      </c>
      <c r="L132" s="58">
        <v>6.12308714601207</v>
      </c>
    </row>
    <row r="133" s="4" customFormat="1" ht="20" customHeight="1" spans="1:12">
      <c r="A133" s="50"/>
      <c r="B133" s="45"/>
      <c r="C133" s="51"/>
      <c r="D133" s="52"/>
      <c r="E133" s="50"/>
      <c r="F133" s="61" t="s">
        <v>400</v>
      </c>
      <c r="G133" s="62"/>
      <c r="H133" s="62"/>
      <c r="I133" s="62"/>
      <c r="J133" s="62"/>
      <c r="K133" s="62">
        <v>590.428296712648</v>
      </c>
      <c r="L133" s="33">
        <v>1.57032456780455</v>
      </c>
    </row>
    <row r="134" s="4" customFormat="1" ht="20" customHeight="1" spans="1:12">
      <c r="A134" s="50"/>
      <c r="B134" s="45"/>
      <c r="C134" s="51"/>
      <c r="D134" s="63" t="s">
        <v>385</v>
      </c>
      <c r="E134" s="44" t="s">
        <v>401</v>
      </c>
      <c r="F134" s="64" t="s">
        <v>402</v>
      </c>
      <c r="G134" s="65">
        <v>7.4</v>
      </c>
      <c r="H134" s="65">
        <v>8.6</v>
      </c>
      <c r="I134" s="65">
        <v>9.4</v>
      </c>
      <c r="J134" s="65">
        <v>25.4</v>
      </c>
      <c r="K134" s="65">
        <v>424.18</v>
      </c>
      <c r="L134" s="65">
        <v>-2.75561668959194</v>
      </c>
    </row>
    <row r="135" s="4" customFormat="1" ht="20" customHeight="1" spans="1:12">
      <c r="A135" s="50"/>
      <c r="B135" s="45"/>
      <c r="C135" s="51"/>
      <c r="D135" s="66"/>
      <c r="E135" s="50"/>
      <c r="F135" s="64" t="s">
        <v>403</v>
      </c>
      <c r="G135" s="65">
        <v>10.99</v>
      </c>
      <c r="H135" s="65">
        <v>12.6</v>
      </c>
      <c r="I135" s="65">
        <v>11.25</v>
      </c>
      <c r="J135" s="65">
        <v>34.84</v>
      </c>
      <c r="K135" s="65">
        <v>580.666666666667</v>
      </c>
      <c r="L135" s="65">
        <v>9.69773299748111</v>
      </c>
    </row>
    <row r="136" s="4" customFormat="1" ht="20" customHeight="1" spans="1:12">
      <c r="A136" s="50"/>
      <c r="B136" s="45"/>
      <c r="C136" s="51"/>
      <c r="D136" s="66"/>
      <c r="E136" s="50"/>
      <c r="F136" s="64" t="s">
        <v>404</v>
      </c>
      <c r="G136" s="28">
        <v>12.2</v>
      </c>
      <c r="H136" s="28">
        <v>12.36</v>
      </c>
      <c r="I136" s="28">
        <v>12.46</v>
      </c>
      <c r="J136" s="28">
        <v>37.02</v>
      </c>
      <c r="K136" s="28">
        <v>618.57</v>
      </c>
      <c r="L136" s="28">
        <v>11.81</v>
      </c>
    </row>
    <row r="137" s="4" customFormat="1" ht="20" customHeight="1" spans="1:12">
      <c r="A137" s="50"/>
      <c r="B137" s="45"/>
      <c r="C137" s="51"/>
      <c r="D137" s="66"/>
      <c r="E137" s="50"/>
      <c r="F137" s="64" t="s">
        <v>405</v>
      </c>
      <c r="G137" s="28">
        <v>12.05</v>
      </c>
      <c r="H137" s="28">
        <v>12.4</v>
      </c>
      <c r="I137" s="28">
        <v>12</v>
      </c>
      <c r="J137" s="28">
        <v>36.45</v>
      </c>
      <c r="K137" s="28">
        <v>607.5</v>
      </c>
      <c r="L137" s="28">
        <v>5.49927641099857</v>
      </c>
    </row>
    <row r="138" s="4" customFormat="1" ht="20" customHeight="1" spans="1:12">
      <c r="A138" s="50"/>
      <c r="B138" s="45"/>
      <c r="C138" s="51"/>
      <c r="D138" s="66"/>
      <c r="E138" s="50"/>
      <c r="F138" s="64" t="s">
        <v>406</v>
      </c>
      <c r="G138" s="65">
        <v>11.02</v>
      </c>
      <c r="H138" s="67">
        <v>10.21</v>
      </c>
      <c r="I138" s="28">
        <v>10.6</v>
      </c>
      <c r="J138" s="28">
        <v>31.83</v>
      </c>
      <c r="K138" s="28">
        <v>523.953237037037</v>
      </c>
      <c r="L138" s="28">
        <v>2.11721862383537</v>
      </c>
    </row>
    <row r="139" s="4" customFormat="1" ht="20" customHeight="1" spans="1:12">
      <c r="A139" s="50"/>
      <c r="B139" s="45"/>
      <c r="C139" s="51"/>
      <c r="D139" s="66"/>
      <c r="E139" s="50"/>
      <c r="F139" s="64" t="s">
        <v>407</v>
      </c>
      <c r="G139" s="28">
        <v>11.6022857142857</v>
      </c>
      <c r="H139" s="28">
        <v>12.9353142857143</v>
      </c>
      <c r="I139" s="28">
        <v>12.2441142857143</v>
      </c>
      <c r="J139" s="28">
        <v>36.7817142857143</v>
      </c>
      <c r="K139" s="28">
        <v>593.454364503421</v>
      </c>
      <c r="L139" s="28">
        <v>14.4405508423976</v>
      </c>
    </row>
    <row r="140" s="4" customFormat="1" ht="20" customHeight="1" spans="1:12">
      <c r="A140" s="50"/>
      <c r="B140" s="45"/>
      <c r="C140" s="51"/>
      <c r="D140" s="66"/>
      <c r="E140" s="50"/>
      <c r="F140" s="64" t="s">
        <v>408</v>
      </c>
      <c r="G140" s="68">
        <v>11.6</v>
      </c>
      <c r="H140" s="68">
        <v>11.2</v>
      </c>
      <c r="I140" s="68">
        <v>10.6</v>
      </c>
      <c r="J140" s="68">
        <v>33.4</v>
      </c>
      <c r="K140" s="68">
        <v>556.666666666667</v>
      </c>
      <c r="L140" s="28">
        <v>10.5967589189332</v>
      </c>
    </row>
    <row r="141" s="4" customFormat="1" ht="20" customHeight="1" spans="1:12">
      <c r="A141" s="50"/>
      <c r="B141" s="45"/>
      <c r="C141" s="51"/>
      <c r="D141" s="66"/>
      <c r="E141" s="50"/>
      <c r="F141" s="64" t="s">
        <v>409</v>
      </c>
      <c r="G141" s="28">
        <v>11.267</v>
      </c>
      <c r="H141" s="28">
        <v>10.535</v>
      </c>
      <c r="I141" s="28">
        <v>10.835</v>
      </c>
      <c r="J141" s="28">
        <v>32.637</v>
      </c>
      <c r="K141" s="28">
        <v>543.95</v>
      </c>
      <c r="L141" s="28">
        <v>9.35866505830319</v>
      </c>
    </row>
    <row r="142" s="4" customFormat="1" ht="20" customHeight="1" spans="1:12">
      <c r="A142" s="50"/>
      <c r="B142" s="45"/>
      <c r="C142" s="51"/>
      <c r="D142" s="66"/>
      <c r="E142" s="50"/>
      <c r="F142" s="64" t="s">
        <v>410</v>
      </c>
      <c r="G142" s="65">
        <v>10.04</v>
      </c>
      <c r="H142" s="67">
        <v>10.14</v>
      </c>
      <c r="I142" s="28">
        <v>10.51</v>
      </c>
      <c r="J142" s="28">
        <v>30.69</v>
      </c>
      <c r="K142" s="28">
        <v>511.5</v>
      </c>
      <c r="L142" s="28">
        <v>-0.68</v>
      </c>
    </row>
    <row r="143" s="4" customFormat="1" ht="20" customHeight="1" spans="1:12">
      <c r="A143" s="50"/>
      <c r="B143" s="45"/>
      <c r="C143" s="51"/>
      <c r="D143" s="66"/>
      <c r="E143" s="50"/>
      <c r="F143" s="64" t="s">
        <v>411</v>
      </c>
      <c r="G143" s="55">
        <v>9.92</v>
      </c>
      <c r="H143" s="55">
        <v>9.34</v>
      </c>
      <c r="I143" s="55">
        <v>9.68</v>
      </c>
      <c r="J143" s="55">
        <v>28.94</v>
      </c>
      <c r="K143" s="55">
        <v>482.333333333333</v>
      </c>
      <c r="L143" s="28">
        <v>3.76479024740049</v>
      </c>
    </row>
    <row r="144" s="4" customFormat="1" ht="20" customHeight="1" spans="1:12">
      <c r="A144" s="50"/>
      <c r="B144" s="45"/>
      <c r="C144" s="51"/>
      <c r="D144" s="66"/>
      <c r="E144" s="50"/>
      <c r="F144" s="64" t="s">
        <v>412</v>
      </c>
      <c r="G144" s="68">
        <v>12.15</v>
      </c>
      <c r="H144" s="68">
        <v>12.15</v>
      </c>
      <c r="I144" s="68">
        <v>11.65</v>
      </c>
      <c r="J144" s="68">
        <v>35.95</v>
      </c>
      <c r="K144" s="68">
        <v>591.799135802469</v>
      </c>
      <c r="L144" s="68">
        <v>6.20384047267358</v>
      </c>
    </row>
    <row r="145" s="4" customFormat="1" ht="20" customHeight="1" spans="1:12">
      <c r="A145" s="50"/>
      <c r="B145" s="45"/>
      <c r="C145" s="51"/>
      <c r="D145" s="66"/>
      <c r="E145" s="50"/>
      <c r="F145" s="64" t="s">
        <v>413</v>
      </c>
      <c r="G145" s="28">
        <v>11.0644995502249</v>
      </c>
      <c r="H145" s="28">
        <v>11.0752914542729</v>
      </c>
      <c r="I145" s="28">
        <v>11.0384305068966</v>
      </c>
      <c r="J145" s="28">
        <v>33.1782215113944</v>
      </c>
      <c r="K145" s="28">
        <v>553.38519</v>
      </c>
      <c r="L145" s="28">
        <v>4.1</v>
      </c>
    </row>
    <row r="146" s="4" customFormat="1" ht="20" customHeight="1" spans="1:12">
      <c r="A146" s="50"/>
      <c r="B146" s="45"/>
      <c r="C146" s="51"/>
      <c r="D146" s="66"/>
      <c r="E146" s="50"/>
      <c r="F146" s="64" t="s">
        <v>414</v>
      </c>
      <c r="G146" s="28">
        <v>12.61</v>
      </c>
      <c r="H146" s="28">
        <v>12.65</v>
      </c>
      <c r="I146" s="28">
        <v>12.11</v>
      </c>
      <c r="J146" s="28">
        <v>37.37</v>
      </c>
      <c r="K146" s="28">
        <v>624.706516290727</v>
      </c>
      <c r="L146" s="28">
        <v>5.59480079118394</v>
      </c>
    </row>
    <row r="147" s="4" customFormat="1" ht="20" customHeight="1" spans="1:12">
      <c r="A147" s="50"/>
      <c r="B147" s="45"/>
      <c r="C147" s="51"/>
      <c r="D147" s="66"/>
      <c r="E147" s="50"/>
      <c r="F147" s="69" t="s">
        <v>415</v>
      </c>
      <c r="G147" s="70"/>
      <c r="H147" s="70"/>
      <c r="I147" s="70"/>
      <c r="J147" s="70"/>
      <c r="K147" s="70">
        <v>554.820393100025</v>
      </c>
      <c r="L147" s="70">
        <v>6.26707395135502</v>
      </c>
    </row>
    <row r="148" s="4" customFormat="1" ht="20" customHeight="1" spans="1:12">
      <c r="A148" s="50"/>
      <c r="B148" s="45"/>
      <c r="C148" s="51"/>
      <c r="D148" s="52" t="s">
        <v>416</v>
      </c>
      <c r="E148" s="44" t="s">
        <v>417</v>
      </c>
      <c r="F148" s="27" t="s">
        <v>418</v>
      </c>
      <c r="G148" s="65">
        <v>114.241842488</v>
      </c>
      <c r="H148" s="65">
        <v>107.278797376</v>
      </c>
      <c r="I148" s="76"/>
      <c r="J148" s="65">
        <v>221.520639864</v>
      </c>
      <c r="K148" s="65">
        <v>487.3454077008</v>
      </c>
      <c r="L148" s="65">
        <v>18.6088428461813</v>
      </c>
    </row>
    <row r="149" s="4" customFormat="1" ht="20" customHeight="1" spans="1:12">
      <c r="A149" s="50"/>
      <c r="B149" s="45"/>
      <c r="C149" s="51"/>
      <c r="D149" s="52"/>
      <c r="E149" s="50"/>
      <c r="F149" s="64" t="s">
        <v>403</v>
      </c>
      <c r="G149" s="65">
        <v>117.17</v>
      </c>
      <c r="H149" s="65">
        <v>119.51</v>
      </c>
      <c r="I149" s="76"/>
      <c r="J149" s="65">
        <v>236.68</v>
      </c>
      <c r="K149" s="65">
        <v>493.329875</v>
      </c>
      <c r="L149" s="65">
        <v>4.17253521126759</v>
      </c>
    </row>
    <row r="150" s="4" customFormat="1" ht="20" customHeight="1" spans="1:12">
      <c r="A150" s="50"/>
      <c r="B150" s="45"/>
      <c r="C150" s="51"/>
      <c r="D150" s="52"/>
      <c r="E150" s="50"/>
      <c r="F150" s="64" t="s">
        <v>419</v>
      </c>
      <c r="G150" s="68">
        <v>119.2</v>
      </c>
      <c r="H150" s="68">
        <v>121.6</v>
      </c>
      <c r="I150" s="76"/>
      <c r="J150" s="68">
        <v>240.8</v>
      </c>
      <c r="K150" s="68">
        <v>487.375106253795</v>
      </c>
      <c r="L150" s="68">
        <v>5.1528384279476</v>
      </c>
    </row>
    <row r="151" s="4" customFormat="1" ht="20" customHeight="1" spans="1:12">
      <c r="A151" s="50"/>
      <c r="B151" s="45"/>
      <c r="C151" s="51"/>
      <c r="D151" s="52"/>
      <c r="E151" s="50"/>
      <c r="F151" s="64" t="s">
        <v>407</v>
      </c>
      <c r="G151" s="28">
        <v>121.419942857143</v>
      </c>
      <c r="H151" s="28">
        <v>125.13</v>
      </c>
      <c r="I151" s="76"/>
      <c r="J151" s="28">
        <v>246.549942857143</v>
      </c>
      <c r="K151" s="28">
        <v>526.842458021978</v>
      </c>
      <c r="L151" s="28">
        <v>4.72339548818837</v>
      </c>
    </row>
    <row r="152" s="4" customFormat="1" ht="20" customHeight="1" spans="1:12">
      <c r="A152" s="50"/>
      <c r="B152" s="45"/>
      <c r="C152" s="51"/>
      <c r="D152" s="52"/>
      <c r="E152" s="50"/>
      <c r="F152" s="64" t="s">
        <v>405</v>
      </c>
      <c r="G152" s="28">
        <v>145.3</v>
      </c>
      <c r="H152" s="28">
        <v>148.5</v>
      </c>
      <c r="I152" s="76"/>
      <c r="J152" s="28">
        <v>293.8</v>
      </c>
      <c r="K152" s="28">
        <v>612.1139375</v>
      </c>
      <c r="L152" s="28">
        <v>2.51275937431966</v>
      </c>
    </row>
    <row r="153" s="4" customFormat="1" ht="20" customHeight="1" spans="1:12">
      <c r="A153" s="50"/>
      <c r="B153" s="45"/>
      <c r="C153" s="51"/>
      <c r="D153" s="52"/>
      <c r="E153" s="50"/>
      <c r="F153" s="64" t="s">
        <v>406</v>
      </c>
      <c r="G153" s="68">
        <v>123.1</v>
      </c>
      <c r="H153" s="68">
        <v>129.8</v>
      </c>
      <c r="I153" s="76"/>
      <c r="J153" s="68">
        <v>252.9</v>
      </c>
      <c r="K153" s="68">
        <v>562.00281</v>
      </c>
      <c r="L153" s="68">
        <v>6.403619576727</v>
      </c>
    </row>
    <row r="154" s="4" customFormat="1" ht="20" customHeight="1" spans="1:12">
      <c r="A154" s="50"/>
      <c r="B154" s="45"/>
      <c r="C154" s="51"/>
      <c r="D154" s="52"/>
      <c r="E154" s="50"/>
      <c r="F154" s="64" t="s">
        <v>409</v>
      </c>
      <c r="G154" s="68">
        <v>131.2</v>
      </c>
      <c r="H154" s="68">
        <v>125.9</v>
      </c>
      <c r="I154" s="76"/>
      <c r="J154" s="68">
        <v>257.1</v>
      </c>
      <c r="K154" s="68">
        <v>486.956164772727</v>
      </c>
      <c r="L154" s="68">
        <v>3.08786857182449</v>
      </c>
    </row>
    <row r="155" s="4" customFormat="1" ht="20" customHeight="1" spans="1:12">
      <c r="A155" s="50"/>
      <c r="B155" s="45"/>
      <c r="C155" s="51"/>
      <c r="D155" s="52"/>
      <c r="E155" s="50"/>
      <c r="F155" s="64" t="s">
        <v>410</v>
      </c>
      <c r="G155" s="34">
        <v>131.27</v>
      </c>
      <c r="H155" s="34">
        <v>131.16</v>
      </c>
      <c r="I155" s="76"/>
      <c r="J155" s="28">
        <v>262.43</v>
      </c>
      <c r="K155" s="34">
        <v>571.8</v>
      </c>
      <c r="L155" s="28">
        <v>3.02702702702702</v>
      </c>
    </row>
    <row r="156" s="4" customFormat="1" ht="20" customHeight="1" spans="1:12">
      <c r="A156" s="50"/>
      <c r="B156" s="45"/>
      <c r="C156" s="51"/>
      <c r="D156" s="52"/>
      <c r="E156" s="50"/>
      <c r="F156" s="64" t="s">
        <v>412</v>
      </c>
      <c r="G156" s="28">
        <v>124.3</v>
      </c>
      <c r="H156" s="28">
        <v>121.5</v>
      </c>
      <c r="I156" s="76"/>
      <c r="J156" s="28">
        <v>245.8</v>
      </c>
      <c r="K156" s="28">
        <v>536.415253682488</v>
      </c>
      <c r="L156" s="28">
        <v>6.0854553301683</v>
      </c>
    </row>
    <row r="157" s="4" customFormat="1" ht="20" customHeight="1" spans="1:12">
      <c r="A157" s="50"/>
      <c r="B157" s="45"/>
      <c r="C157" s="51"/>
      <c r="D157" s="52"/>
      <c r="E157" s="50"/>
      <c r="F157" s="64" t="s">
        <v>413</v>
      </c>
      <c r="G157" s="28">
        <v>134.25</v>
      </c>
      <c r="H157" s="28">
        <v>131.73</v>
      </c>
      <c r="I157" s="76"/>
      <c r="J157" s="28">
        <v>265.98</v>
      </c>
      <c r="K157" s="28">
        <v>591.35</v>
      </c>
      <c r="L157" s="77">
        <v>5.15</v>
      </c>
    </row>
    <row r="158" s="4" customFormat="1" ht="20" customHeight="1" spans="1:12">
      <c r="A158" s="50"/>
      <c r="B158" s="45"/>
      <c r="C158" s="51"/>
      <c r="D158" s="52"/>
      <c r="E158" s="50"/>
      <c r="F158" s="64" t="s">
        <v>414</v>
      </c>
      <c r="G158" s="28">
        <v>134.5</v>
      </c>
      <c r="H158" s="28">
        <v>123.98</v>
      </c>
      <c r="I158" s="76"/>
      <c r="J158" s="28">
        <v>258.48</v>
      </c>
      <c r="K158" s="28">
        <v>574.69</v>
      </c>
      <c r="L158" s="28">
        <v>7.95</v>
      </c>
    </row>
    <row r="159" s="4" customFormat="1" ht="20" customHeight="1" spans="1:12">
      <c r="A159" s="50"/>
      <c r="B159" s="45"/>
      <c r="C159" s="51"/>
      <c r="D159" s="52"/>
      <c r="E159" s="50"/>
      <c r="F159" s="64" t="s">
        <v>420</v>
      </c>
      <c r="G159" s="65">
        <v>124.84</v>
      </c>
      <c r="H159" s="65">
        <v>118.04</v>
      </c>
      <c r="I159" s="76"/>
      <c r="J159" s="78">
        <v>242.88</v>
      </c>
      <c r="K159" s="78">
        <v>539.736032</v>
      </c>
      <c r="L159" s="78">
        <v>1.95625675318295</v>
      </c>
    </row>
    <row r="160" s="4" customFormat="1" ht="20" customHeight="1" spans="1:12">
      <c r="A160" s="50"/>
      <c r="B160" s="45"/>
      <c r="C160" s="71"/>
      <c r="D160" s="72"/>
      <c r="E160" s="50"/>
      <c r="F160" s="32" t="s">
        <v>376</v>
      </c>
      <c r="G160" s="70"/>
      <c r="H160" s="70"/>
      <c r="I160" s="76"/>
      <c r="J160" s="70"/>
      <c r="K160" s="70">
        <v>539.163087077649</v>
      </c>
      <c r="L160" s="79">
        <v>5.4865955309221</v>
      </c>
    </row>
    <row r="161" s="4" customFormat="1" ht="20" customHeight="1" spans="1:12">
      <c r="A161" s="50"/>
      <c r="B161" s="66">
        <v>5</v>
      </c>
      <c r="C161" s="46" t="s">
        <v>421</v>
      </c>
      <c r="D161" s="47" t="s">
        <v>166</v>
      </c>
      <c r="E161" s="44" t="s">
        <v>386</v>
      </c>
      <c r="F161" s="53" t="s">
        <v>387</v>
      </c>
      <c r="G161" s="54">
        <v>12.9</v>
      </c>
      <c r="H161" s="54">
        <v>11.4</v>
      </c>
      <c r="I161" s="54">
        <v>12.05</v>
      </c>
      <c r="J161" s="54">
        <v>36.35</v>
      </c>
      <c r="K161" s="54">
        <v>607.045</v>
      </c>
      <c r="L161" s="54">
        <v>15.9589302769818</v>
      </c>
    </row>
    <row r="162" s="4" customFormat="1" ht="20" customHeight="1" spans="1:12">
      <c r="A162" s="50"/>
      <c r="B162" s="66"/>
      <c r="C162" s="51"/>
      <c r="D162" s="52"/>
      <c r="E162" s="50"/>
      <c r="F162" s="53" t="s">
        <v>388</v>
      </c>
      <c r="G162" s="54">
        <v>10.9533898305085</v>
      </c>
      <c r="H162" s="54">
        <v>12.3516949152542</v>
      </c>
      <c r="I162" s="54">
        <v>12.4470338983051</v>
      </c>
      <c r="J162" s="54">
        <v>35.7521186440678</v>
      </c>
      <c r="K162" s="28">
        <v>595.868644067796</v>
      </c>
      <c r="L162" s="54">
        <v>-1.51908471046425</v>
      </c>
    </row>
    <row r="163" s="4" customFormat="1" ht="20" customHeight="1" spans="1:12">
      <c r="A163" s="50"/>
      <c r="B163" s="66"/>
      <c r="C163" s="51"/>
      <c r="D163" s="52"/>
      <c r="E163" s="50"/>
      <c r="F163" s="53" t="s">
        <v>389</v>
      </c>
      <c r="G163" s="55">
        <v>13.025</v>
      </c>
      <c r="H163" s="55">
        <v>13.615</v>
      </c>
      <c r="I163" s="55">
        <v>12.375</v>
      </c>
      <c r="J163" s="28">
        <v>39.015</v>
      </c>
      <c r="K163" s="28">
        <v>650.25</v>
      </c>
      <c r="L163" s="28">
        <v>-2.25479143179256</v>
      </c>
    </row>
    <row r="164" s="4" customFormat="1" ht="20" customHeight="1" spans="1:12">
      <c r="A164" s="50"/>
      <c r="B164" s="66"/>
      <c r="C164" s="51"/>
      <c r="D164" s="52"/>
      <c r="E164" s="50"/>
      <c r="F164" s="53" t="s">
        <v>390</v>
      </c>
      <c r="G164" s="54">
        <v>10.3</v>
      </c>
      <c r="H164" s="54">
        <v>13.2578571428571</v>
      </c>
      <c r="I164" s="54">
        <v>11.7</v>
      </c>
      <c r="J164" s="28">
        <v>35.2578571428571</v>
      </c>
      <c r="K164" s="28">
        <v>569.826802943723</v>
      </c>
      <c r="L164" s="28">
        <v>3.69914521268845</v>
      </c>
    </row>
    <row r="165" s="4" customFormat="1" ht="20" customHeight="1" spans="1:12">
      <c r="A165" s="50"/>
      <c r="B165" s="66"/>
      <c r="C165" s="51"/>
      <c r="D165" s="52"/>
      <c r="E165" s="50"/>
      <c r="F165" s="53" t="s">
        <v>391</v>
      </c>
      <c r="G165" s="54">
        <v>12.81</v>
      </c>
      <c r="H165" s="54">
        <v>11.14</v>
      </c>
      <c r="I165" s="54">
        <v>11.97</v>
      </c>
      <c r="J165" s="54">
        <v>35.92</v>
      </c>
      <c r="K165" s="28">
        <v>558.55</v>
      </c>
      <c r="L165" s="54">
        <v>-2.4</v>
      </c>
    </row>
    <row r="166" s="4" customFormat="1" ht="20" customHeight="1" spans="1:12">
      <c r="A166" s="50"/>
      <c r="B166" s="66"/>
      <c r="C166" s="51"/>
      <c r="D166" s="52"/>
      <c r="E166" s="50"/>
      <c r="F166" s="53" t="s">
        <v>392</v>
      </c>
      <c r="G166" s="55">
        <v>16.5</v>
      </c>
      <c r="H166" s="55">
        <v>14.7</v>
      </c>
      <c r="I166" s="55">
        <v>16.5</v>
      </c>
      <c r="J166" s="28">
        <v>47.7</v>
      </c>
      <c r="K166" s="28">
        <v>795</v>
      </c>
      <c r="L166" s="28">
        <v>12.8940641863107</v>
      </c>
    </row>
    <row r="167" s="4" customFormat="1" ht="20" customHeight="1" spans="1:12">
      <c r="A167" s="50"/>
      <c r="B167" s="66"/>
      <c r="C167" s="51"/>
      <c r="D167" s="52"/>
      <c r="E167" s="50"/>
      <c r="F167" s="53" t="s">
        <v>393</v>
      </c>
      <c r="G167" s="55">
        <v>7.425</v>
      </c>
      <c r="H167" s="55">
        <v>7.735</v>
      </c>
      <c r="I167" s="55">
        <v>7.545</v>
      </c>
      <c r="J167" s="28">
        <v>22.705</v>
      </c>
      <c r="K167" s="28">
        <v>378.416666666667</v>
      </c>
      <c r="L167" s="28">
        <v>-9.24994494604714</v>
      </c>
    </row>
    <row r="168" s="4" customFormat="1" ht="20" customHeight="1" spans="1:12">
      <c r="A168" s="50"/>
      <c r="B168" s="66"/>
      <c r="C168" s="51"/>
      <c r="D168" s="52"/>
      <c r="E168" s="50"/>
      <c r="F168" s="53" t="s">
        <v>394</v>
      </c>
      <c r="G168" s="56">
        <v>12.23</v>
      </c>
      <c r="H168" s="56">
        <v>11.905</v>
      </c>
      <c r="I168" s="56">
        <v>12.395</v>
      </c>
      <c r="J168" s="56">
        <v>36.53</v>
      </c>
      <c r="K168" s="56">
        <v>608.83</v>
      </c>
      <c r="L168" s="56">
        <v>-0.48</v>
      </c>
    </row>
    <row r="169" s="4" customFormat="1" ht="20" customHeight="1" spans="1:12">
      <c r="A169" s="50"/>
      <c r="B169" s="66"/>
      <c r="C169" s="51"/>
      <c r="D169" s="52"/>
      <c r="E169" s="50"/>
      <c r="F169" s="53" t="s">
        <v>395</v>
      </c>
      <c r="G169" s="57">
        <v>13.16</v>
      </c>
      <c r="H169" s="57">
        <v>13.16</v>
      </c>
      <c r="I169" s="57">
        <v>12.43</v>
      </c>
      <c r="J169" s="57">
        <v>38.75</v>
      </c>
      <c r="K169" s="57">
        <v>683.455687830688</v>
      </c>
      <c r="L169" s="57">
        <v>6.1348998882969</v>
      </c>
    </row>
    <row r="170" s="4" customFormat="1" ht="20" customHeight="1" spans="1:12">
      <c r="A170" s="50"/>
      <c r="B170" s="66"/>
      <c r="C170" s="51"/>
      <c r="D170" s="52"/>
      <c r="E170" s="50"/>
      <c r="F170" s="53" t="s">
        <v>396</v>
      </c>
      <c r="G170" s="28">
        <v>10.234144448982</v>
      </c>
      <c r="H170" s="28">
        <v>11.3771512747214</v>
      </c>
      <c r="I170" s="28">
        <v>10.7569915902396</v>
      </c>
      <c r="J170" s="28">
        <v>32.368287313943</v>
      </c>
      <c r="K170" s="28">
        <v>539.87616</v>
      </c>
      <c r="L170" s="28">
        <v>-0.8</v>
      </c>
    </row>
    <row r="171" s="4" customFormat="1" ht="20" customHeight="1" spans="1:12">
      <c r="A171" s="50"/>
      <c r="B171" s="66"/>
      <c r="C171" s="51"/>
      <c r="D171" s="52"/>
      <c r="E171" s="50"/>
      <c r="F171" s="53" t="s">
        <v>397</v>
      </c>
      <c r="G171" s="55">
        <v>12.1</v>
      </c>
      <c r="H171" s="55">
        <v>12.47</v>
      </c>
      <c r="I171" s="55">
        <v>12.53</v>
      </c>
      <c r="J171" s="55">
        <v>37.1</v>
      </c>
      <c r="K171" s="55">
        <v>618.333333333333</v>
      </c>
      <c r="L171" s="55">
        <v>0.297377669640461</v>
      </c>
    </row>
    <row r="172" s="4" customFormat="1" ht="20" customHeight="1" spans="1:12">
      <c r="A172" s="50"/>
      <c r="B172" s="66"/>
      <c r="C172" s="51"/>
      <c r="D172" s="52"/>
      <c r="E172" s="50"/>
      <c r="F172" s="53" t="s">
        <v>398</v>
      </c>
      <c r="G172" s="55">
        <v>11.13</v>
      </c>
      <c r="H172" s="55">
        <v>11.91</v>
      </c>
      <c r="I172" s="55">
        <v>11.54</v>
      </c>
      <c r="J172" s="55">
        <v>34.58</v>
      </c>
      <c r="K172" s="55">
        <v>576.51</v>
      </c>
      <c r="L172" s="55">
        <v>-3.22</v>
      </c>
    </row>
    <row r="173" s="4" customFormat="1" ht="20" customHeight="1" spans="1:12">
      <c r="A173" s="50"/>
      <c r="B173" s="66"/>
      <c r="C173" s="51"/>
      <c r="D173" s="52"/>
      <c r="E173" s="50"/>
      <c r="F173" s="53" t="s">
        <v>399</v>
      </c>
      <c r="G173" s="28">
        <v>9.4</v>
      </c>
      <c r="H173" s="28">
        <v>9.74</v>
      </c>
      <c r="I173" s="28">
        <v>11.02</v>
      </c>
      <c r="J173" s="28">
        <v>30.16</v>
      </c>
      <c r="K173" s="28">
        <v>502.666666666667</v>
      </c>
      <c r="L173" s="28">
        <v>-1.75959765734425</v>
      </c>
    </row>
    <row r="174" s="4" customFormat="1" ht="20" customHeight="1" spans="1:12">
      <c r="A174" s="50"/>
      <c r="B174" s="66"/>
      <c r="C174" s="51"/>
      <c r="D174" s="72"/>
      <c r="E174" s="50"/>
      <c r="F174" s="61" t="s">
        <v>400</v>
      </c>
      <c r="G174" s="62"/>
      <c r="H174" s="62"/>
      <c r="I174" s="62"/>
      <c r="J174" s="62"/>
      <c r="K174" s="62">
        <v>591.125304731452</v>
      </c>
      <c r="L174" s="33">
        <v>1.690229611466</v>
      </c>
    </row>
    <row r="175" s="4" customFormat="1" ht="20" customHeight="1" spans="1:12">
      <c r="A175" s="50"/>
      <c r="B175" s="66"/>
      <c r="C175" s="51"/>
      <c r="D175" s="47" t="s">
        <v>166</v>
      </c>
      <c r="E175" s="44" t="s">
        <v>401</v>
      </c>
      <c r="F175" s="64" t="s">
        <v>402</v>
      </c>
      <c r="G175" s="65">
        <v>8.532</v>
      </c>
      <c r="H175" s="65">
        <v>9.21</v>
      </c>
      <c r="I175" s="65">
        <v>10.18</v>
      </c>
      <c r="J175" s="65">
        <v>27.922</v>
      </c>
      <c r="K175" s="65">
        <v>466.2974</v>
      </c>
      <c r="L175" s="65">
        <v>6.89990829894544</v>
      </c>
    </row>
    <row r="176" s="4" customFormat="1" ht="20" customHeight="1" spans="1:12">
      <c r="A176" s="50"/>
      <c r="B176" s="66"/>
      <c r="C176" s="51"/>
      <c r="D176" s="52"/>
      <c r="E176" s="50"/>
      <c r="F176" s="64" t="s">
        <v>403</v>
      </c>
      <c r="G176" s="65">
        <v>11.11</v>
      </c>
      <c r="H176" s="65">
        <v>11.4</v>
      </c>
      <c r="I176" s="65">
        <v>10.2</v>
      </c>
      <c r="J176" s="65">
        <v>32.71</v>
      </c>
      <c r="K176" s="65">
        <v>545.166666666667</v>
      </c>
      <c r="L176" s="65">
        <v>2.99118387909319</v>
      </c>
    </row>
    <row r="177" s="4" customFormat="1" ht="20" customHeight="1" spans="1:12">
      <c r="A177" s="50"/>
      <c r="B177" s="66"/>
      <c r="C177" s="51"/>
      <c r="D177" s="52"/>
      <c r="E177" s="50"/>
      <c r="F177" s="64" t="s">
        <v>404</v>
      </c>
      <c r="G177" s="28">
        <v>11.34</v>
      </c>
      <c r="H177" s="28">
        <v>11.53</v>
      </c>
      <c r="I177" s="28">
        <v>11.13</v>
      </c>
      <c r="J177" s="28">
        <v>34</v>
      </c>
      <c r="K177" s="28">
        <v>568.11</v>
      </c>
      <c r="L177" s="28">
        <v>2.68</v>
      </c>
    </row>
    <row r="178" s="4" customFormat="1" ht="20" customHeight="1" spans="1:12">
      <c r="A178" s="50"/>
      <c r="B178" s="66"/>
      <c r="C178" s="51"/>
      <c r="D178" s="52"/>
      <c r="E178" s="50"/>
      <c r="F178" s="64" t="s">
        <v>405</v>
      </c>
      <c r="G178" s="28">
        <v>12.4</v>
      </c>
      <c r="H178" s="28">
        <v>12.45</v>
      </c>
      <c r="I178" s="28">
        <v>12.5</v>
      </c>
      <c r="J178" s="28">
        <v>37.35</v>
      </c>
      <c r="K178" s="28">
        <v>622.5</v>
      </c>
      <c r="L178" s="28">
        <v>8.10419681620841</v>
      </c>
    </row>
    <row r="179" s="4" customFormat="1" ht="20" customHeight="1" spans="1:12">
      <c r="A179" s="50"/>
      <c r="B179" s="66"/>
      <c r="C179" s="51"/>
      <c r="D179" s="52"/>
      <c r="E179" s="50"/>
      <c r="F179" s="64" t="s">
        <v>406</v>
      </c>
      <c r="G179" s="65">
        <v>10.38</v>
      </c>
      <c r="H179" s="65">
        <v>10.29</v>
      </c>
      <c r="I179" s="65">
        <v>10.93</v>
      </c>
      <c r="J179" s="28">
        <v>31.6</v>
      </c>
      <c r="K179" s="28">
        <v>520.167209876543</v>
      </c>
      <c r="L179" s="28">
        <v>1.37933108743947</v>
      </c>
    </row>
    <row r="180" s="4" customFormat="1" ht="20" customHeight="1" spans="1:12">
      <c r="A180" s="50"/>
      <c r="B180" s="66"/>
      <c r="C180" s="51"/>
      <c r="D180" s="52"/>
      <c r="E180" s="50"/>
      <c r="F180" s="64" t="s">
        <v>407</v>
      </c>
      <c r="G180" s="28">
        <v>11.8113714285714</v>
      </c>
      <c r="H180" s="28">
        <v>11.8296571428571</v>
      </c>
      <c r="I180" s="28">
        <v>11.5933714285714</v>
      </c>
      <c r="J180" s="28">
        <v>35.2343999999999</v>
      </c>
      <c r="K180" s="28">
        <v>568.48923076923</v>
      </c>
      <c r="L180" s="28">
        <v>9.62632446327975</v>
      </c>
    </row>
    <row r="181" s="4" customFormat="1" ht="20" customHeight="1" spans="1:12">
      <c r="A181" s="50"/>
      <c r="B181" s="66"/>
      <c r="C181" s="51"/>
      <c r="D181" s="52"/>
      <c r="E181" s="50"/>
      <c r="F181" s="64" t="s">
        <v>408</v>
      </c>
      <c r="G181" s="68">
        <v>11.4</v>
      </c>
      <c r="H181" s="68">
        <v>11.6</v>
      </c>
      <c r="I181" s="68">
        <v>10.6</v>
      </c>
      <c r="J181" s="68">
        <v>33.6</v>
      </c>
      <c r="K181" s="68">
        <v>560</v>
      </c>
      <c r="L181" s="28">
        <v>11.259014960364</v>
      </c>
    </row>
    <row r="182" s="4" customFormat="1" ht="20" customHeight="1" spans="1:12">
      <c r="A182" s="50"/>
      <c r="B182" s="66"/>
      <c r="C182" s="51"/>
      <c r="D182" s="52"/>
      <c r="E182" s="50"/>
      <c r="F182" s="64" t="s">
        <v>409</v>
      </c>
      <c r="G182" s="28">
        <v>10.45</v>
      </c>
      <c r="H182" s="28">
        <v>10.03</v>
      </c>
      <c r="I182" s="28">
        <v>10.265</v>
      </c>
      <c r="J182" s="28">
        <v>30.745</v>
      </c>
      <c r="K182" s="28">
        <v>512.416666666667</v>
      </c>
      <c r="L182" s="28">
        <v>3.01903230130009</v>
      </c>
    </row>
    <row r="183" s="4" customFormat="1" ht="20" customHeight="1" spans="1:12">
      <c r="A183" s="50"/>
      <c r="B183" s="66"/>
      <c r="C183" s="51"/>
      <c r="D183" s="52"/>
      <c r="E183" s="50"/>
      <c r="F183" s="64" t="s">
        <v>410</v>
      </c>
      <c r="G183" s="65">
        <v>10.02</v>
      </c>
      <c r="H183" s="65">
        <v>9.64</v>
      </c>
      <c r="I183" s="65">
        <v>10.29</v>
      </c>
      <c r="J183" s="28">
        <v>29.95</v>
      </c>
      <c r="K183" s="28">
        <v>499.2</v>
      </c>
      <c r="L183" s="28">
        <v>-3.07</v>
      </c>
    </row>
    <row r="184" s="4" customFormat="1" ht="20" customHeight="1" spans="1:12">
      <c r="A184" s="50"/>
      <c r="B184" s="66"/>
      <c r="C184" s="51"/>
      <c r="D184" s="52"/>
      <c r="E184" s="50"/>
      <c r="F184" s="64" t="s">
        <v>411</v>
      </c>
      <c r="G184" s="55">
        <v>9.86</v>
      </c>
      <c r="H184" s="55">
        <v>10.28</v>
      </c>
      <c r="I184" s="55">
        <v>10.06</v>
      </c>
      <c r="J184" s="55">
        <v>30.2</v>
      </c>
      <c r="K184" s="55">
        <v>503.333333333333</v>
      </c>
      <c r="L184" s="28">
        <v>8.28253854428112</v>
      </c>
    </row>
    <row r="185" s="4" customFormat="1" ht="20" customHeight="1" spans="1:12">
      <c r="A185" s="50"/>
      <c r="B185" s="66"/>
      <c r="C185" s="51"/>
      <c r="D185" s="52"/>
      <c r="E185" s="50"/>
      <c r="F185" s="64" t="s">
        <v>412</v>
      </c>
      <c r="G185" s="68">
        <v>11.95</v>
      </c>
      <c r="H185" s="68">
        <v>11.4</v>
      </c>
      <c r="I185" s="68">
        <v>11.7</v>
      </c>
      <c r="J185" s="68">
        <v>35.05</v>
      </c>
      <c r="K185" s="68">
        <v>576.983580246914</v>
      </c>
      <c r="L185" s="68">
        <v>3.54505169867061</v>
      </c>
    </row>
    <row r="186" s="4" customFormat="1" ht="20" customHeight="1" spans="1:12">
      <c r="A186" s="50"/>
      <c r="B186" s="66"/>
      <c r="C186" s="51"/>
      <c r="D186" s="52"/>
      <c r="E186" s="50"/>
      <c r="F186" s="64" t="s">
        <v>413</v>
      </c>
      <c r="G186" s="28">
        <v>11.4550065967016</v>
      </c>
      <c r="H186" s="28">
        <v>11.4638</v>
      </c>
      <c r="I186" s="28">
        <v>11.4386600596702</v>
      </c>
      <c r="J186" s="28">
        <v>34.3574666563718</v>
      </c>
      <c r="K186" s="28">
        <v>573.05402</v>
      </c>
      <c r="L186" s="28">
        <v>7.8</v>
      </c>
    </row>
    <row r="187" s="4" customFormat="1" ht="20" customHeight="1" spans="1:12">
      <c r="A187" s="50"/>
      <c r="B187" s="66"/>
      <c r="C187" s="51"/>
      <c r="D187" s="52"/>
      <c r="E187" s="50"/>
      <c r="F187" s="64" t="s">
        <v>414</v>
      </c>
      <c r="G187" s="28">
        <v>11.81</v>
      </c>
      <c r="H187" s="28">
        <v>11.91</v>
      </c>
      <c r="I187" s="28">
        <v>11.85</v>
      </c>
      <c r="J187" s="28">
        <v>35.57</v>
      </c>
      <c r="K187" s="28">
        <v>594.616290726817</v>
      </c>
      <c r="L187" s="28">
        <v>0.508618253743992</v>
      </c>
    </row>
    <row r="188" s="4" customFormat="1" ht="20" customHeight="1" spans="1:12">
      <c r="A188" s="50"/>
      <c r="B188" s="66"/>
      <c r="C188" s="51"/>
      <c r="D188" s="72"/>
      <c r="E188" s="50"/>
      <c r="F188" s="69" t="s">
        <v>415</v>
      </c>
      <c r="G188" s="70"/>
      <c r="H188" s="70"/>
      <c r="I188" s="70"/>
      <c r="J188" s="70"/>
      <c r="K188" s="70">
        <v>546.948799868167</v>
      </c>
      <c r="L188" s="70">
        <v>4.7593947267127</v>
      </c>
    </row>
    <row r="189" s="4" customFormat="1" ht="20" customHeight="1" spans="1:12">
      <c r="A189" s="50"/>
      <c r="B189" s="66"/>
      <c r="C189" s="51"/>
      <c r="D189" s="73" t="s">
        <v>166</v>
      </c>
      <c r="E189" s="44" t="s">
        <v>417</v>
      </c>
      <c r="F189" s="27" t="s">
        <v>418</v>
      </c>
      <c r="G189" s="65">
        <v>98.29847104</v>
      </c>
      <c r="H189" s="65">
        <v>103.78682496</v>
      </c>
      <c r="I189" s="80"/>
      <c r="J189" s="65">
        <v>202.085296</v>
      </c>
      <c r="K189" s="65">
        <v>444.5876512</v>
      </c>
      <c r="L189" s="65">
        <v>8.20257258873743</v>
      </c>
    </row>
    <row r="190" s="4" customFormat="1" ht="20" customHeight="1" spans="1:12">
      <c r="A190" s="50"/>
      <c r="B190" s="66"/>
      <c r="C190" s="51"/>
      <c r="D190" s="74" t="s">
        <v>422</v>
      </c>
      <c r="E190" s="50"/>
      <c r="F190" s="64" t="s">
        <v>403</v>
      </c>
      <c r="G190" s="65">
        <v>117.05</v>
      </c>
      <c r="H190" s="65">
        <v>115.82</v>
      </c>
      <c r="I190" s="80"/>
      <c r="J190" s="65">
        <v>232.87</v>
      </c>
      <c r="K190" s="65">
        <v>485.38840625</v>
      </c>
      <c r="L190" s="65">
        <v>2.49559859154931</v>
      </c>
    </row>
    <row r="191" s="4" customFormat="1" ht="20" customHeight="1" spans="1:12">
      <c r="A191" s="50"/>
      <c r="B191" s="66"/>
      <c r="C191" s="51"/>
      <c r="D191" s="74" t="s">
        <v>422</v>
      </c>
      <c r="E191" s="50"/>
      <c r="F191" s="64" t="s">
        <v>419</v>
      </c>
      <c r="G191" s="68">
        <v>126.2</v>
      </c>
      <c r="H191" s="68">
        <v>113.1</v>
      </c>
      <c r="I191" s="80"/>
      <c r="J191" s="68">
        <v>239.3</v>
      </c>
      <c r="K191" s="68">
        <v>484.339131754706</v>
      </c>
      <c r="L191" s="68">
        <v>4.49781659388647</v>
      </c>
    </row>
    <row r="192" s="4" customFormat="1" ht="20" customHeight="1" spans="1:12">
      <c r="A192" s="50"/>
      <c r="B192" s="66"/>
      <c r="C192" s="51"/>
      <c r="D192" s="74" t="s">
        <v>422</v>
      </c>
      <c r="E192" s="50"/>
      <c r="F192" s="64" t="s">
        <v>407</v>
      </c>
      <c r="G192" s="28">
        <v>118.390162398104</v>
      </c>
      <c r="H192" s="28">
        <v>130.56</v>
      </c>
      <c r="I192" s="80"/>
      <c r="J192" s="28">
        <v>248.950162398104</v>
      </c>
      <c r="K192" s="28">
        <v>531.971388688514</v>
      </c>
      <c r="L192" s="28">
        <v>5.74290146468031</v>
      </c>
    </row>
    <row r="193" s="4" customFormat="1" ht="20" customHeight="1" spans="1:12">
      <c r="A193" s="50"/>
      <c r="B193" s="66"/>
      <c r="C193" s="51"/>
      <c r="D193" s="74" t="s">
        <v>422</v>
      </c>
      <c r="E193" s="50"/>
      <c r="F193" s="64" t="s">
        <v>405</v>
      </c>
      <c r="G193" s="28">
        <v>149</v>
      </c>
      <c r="H193" s="28">
        <v>159.2</v>
      </c>
      <c r="I193" s="80"/>
      <c r="J193" s="28">
        <v>308.2</v>
      </c>
      <c r="K193" s="28">
        <v>642.1154375</v>
      </c>
      <c r="L193" s="28">
        <v>7.537210480481</v>
      </c>
    </row>
    <row r="194" s="4" customFormat="1" ht="20" customHeight="1" spans="1:12">
      <c r="A194" s="50"/>
      <c r="B194" s="66"/>
      <c r="C194" s="51"/>
      <c r="D194" s="74" t="s">
        <v>422</v>
      </c>
      <c r="E194" s="50"/>
      <c r="F194" s="64" t="s">
        <v>406</v>
      </c>
      <c r="G194" s="68">
        <v>122.3</v>
      </c>
      <c r="H194" s="68">
        <v>132.3</v>
      </c>
      <c r="I194" s="80"/>
      <c r="J194" s="68">
        <v>254.6</v>
      </c>
      <c r="K194" s="68">
        <v>565.780606666667</v>
      </c>
      <c r="L194" s="68">
        <v>7.11886731607235</v>
      </c>
    </row>
    <row r="195" s="4" customFormat="1" ht="20" customHeight="1" spans="1:12">
      <c r="A195" s="50"/>
      <c r="B195" s="66"/>
      <c r="C195" s="51"/>
      <c r="D195" s="74" t="s">
        <v>422</v>
      </c>
      <c r="E195" s="50"/>
      <c r="F195" s="64" t="s">
        <v>409</v>
      </c>
      <c r="G195" s="68">
        <v>124.7</v>
      </c>
      <c r="H195" s="68">
        <v>133.6</v>
      </c>
      <c r="I195" s="80"/>
      <c r="J195" s="68">
        <v>258.3</v>
      </c>
      <c r="K195" s="68">
        <v>489.229005681818</v>
      </c>
      <c r="L195" s="68">
        <v>3.56902548464514</v>
      </c>
    </row>
    <row r="196" s="4" customFormat="1" ht="20" customHeight="1" spans="1:12">
      <c r="A196" s="50"/>
      <c r="B196" s="66"/>
      <c r="C196" s="51"/>
      <c r="D196" s="74"/>
      <c r="E196" s="50"/>
      <c r="F196" s="64" t="s">
        <v>410</v>
      </c>
      <c r="G196" s="34">
        <v>136.51</v>
      </c>
      <c r="H196" s="34">
        <v>138.24</v>
      </c>
      <c r="I196" s="80"/>
      <c r="J196" s="28">
        <v>274.75</v>
      </c>
      <c r="K196" s="34">
        <v>598.6</v>
      </c>
      <c r="L196" s="28">
        <v>7.85585585585586</v>
      </c>
    </row>
    <row r="197" s="4" customFormat="1" ht="20" customHeight="1" spans="1:12">
      <c r="A197" s="50"/>
      <c r="B197" s="66"/>
      <c r="C197" s="51"/>
      <c r="D197" s="74" t="s">
        <v>422</v>
      </c>
      <c r="E197" s="50"/>
      <c r="F197" s="64" t="s">
        <v>412</v>
      </c>
      <c r="G197" s="28">
        <v>121.6</v>
      </c>
      <c r="H197" s="28">
        <v>123.6</v>
      </c>
      <c r="I197" s="80"/>
      <c r="J197" s="28">
        <v>245.2</v>
      </c>
      <c r="K197" s="28">
        <v>535.105859247136</v>
      </c>
      <c r="L197" s="28">
        <v>5.82649978420371</v>
      </c>
    </row>
    <row r="198" s="4" customFormat="1" ht="20" customHeight="1" spans="1:12">
      <c r="A198" s="50"/>
      <c r="B198" s="66"/>
      <c r="C198" s="51"/>
      <c r="D198" s="74" t="s">
        <v>422</v>
      </c>
      <c r="E198" s="50"/>
      <c r="F198" s="64" t="s">
        <v>413</v>
      </c>
      <c r="G198" s="28">
        <v>136.53</v>
      </c>
      <c r="H198" s="28">
        <v>130.81</v>
      </c>
      <c r="I198" s="80"/>
      <c r="J198" s="28">
        <v>267.34</v>
      </c>
      <c r="K198" s="28">
        <v>594.39</v>
      </c>
      <c r="L198" s="77">
        <v>5.69</v>
      </c>
    </row>
    <row r="199" s="4" customFormat="1" ht="20" customHeight="1" spans="1:12">
      <c r="A199" s="50"/>
      <c r="B199" s="66"/>
      <c r="C199" s="51"/>
      <c r="D199" s="74" t="s">
        <v>422</v>
      </c>
      <c r="E199" s="50"/>
      <c r="F199" s="64" t="s">
        <v>414</v>
      </c>
      <c r="G199" s="28">
        <v>129.58</v>
      </c>
      <c r="H199" s="28">
        <v>126.14</v>
      </c>
      <c r="I199" s="80"/>
      <c r="J199" s="28">
        <v>255.72</v>
      </c>
      <c r="K199" s="28">
        <v>568.55</v>
      </c>
      <c r="L199" s="28">
        <v>6.79</v>
      </c>
    </row>
    <row r="200" s="4" customFormat="1" ht="20" customHeight="1" spans="1:12">
      <c r="A200" s="50"/>
      <c r="B200" s="66"/>
      <c r="C200" s="51"/>
      <c r="D200" s="74" t="s">
        <v>422</v>
      </c>
      <c r="E200" s="50"/>
      <c r="F200" s="64" t="s">
        <v>420</v>
      </c>
      <c r="G200" s="65">
        <v>125.2</v>
      </c>
      <c r="H200" s="65">
        <v>119.32</v>
      </c>
      <c r="I200" s="80"/>
      <c r="J200" s="78">
        <v>244.52</v>
      </c>
      <c r="K200" s="78">
        <v>543.380494666667</v>
      </c>
      <c r="L200" s="78">
        <v>2.64469656327526</v>
      </c>
    </row>
    <row r="201" s="4" customFormat="1" ht="20" customHeight="1" spans="1:12">
      <c r="A201" s="50"/>
      <c r="B201" s="66"/>
      <c r="C201" s="71"/>
      <c r="D201" s="81"/>
      <c r="E201" s="50"/>
      <c r="F201" s="32" t="s">
        <v>376</v>
      </c>
      <c r="G201" s="70"/>
      <c r="H201" s="70"/>
      <c r="I201" s="80"/>
      <c r="J201" s="70"/>
      <c r="K201" s="70">
        <v>540.286498471292</v>
      </c>
      <c r="L201" s="79">
        <v>5.7063895897817</v>
      </c>
    </row>
    <row r="202" s="4" customFormat="1" ht="20" customHeight="1" spans="1:12">
      <c r="A202" s="50"/>
      <c r="B202" s="66">
        <v>6</v>
      </c>
      <c r="C202" s="46" t="s">
        <v>423</v>
      </c>
      <c r="D202" s="47" t="s">
        <v>168</v>
      </c>
      <c r="E202" s="44" t="s">
        <v>386</v>
      </c>
      <c r="F202" s="53" t="s">
        <v>387</v>
      </c>
      <c r="G202" s="54">
        <v>9.1</v>
      </c>
      <c r="H202" s="54">
        <v>8.8</v>
      </c>
      <c r="I202" s="54">
        <v>9.2</v>
      </c>
      <c r="J202" s="54">
        <v>27.1</v>
      </c>
      <c r="K202" s="54">
        <v>452.57</v>
      </c>
      <c r="L202" s="54">
        <v>-13.549188156638</v>
      </c>
    </row>
    <row r="203" s="4" customFormat="1" ht="20" customHeight="1" spans="1:12">
      <c r="A203" s="50"/>
      <c r="B203" s="66"/>
      <c r="C203" s="51"/>
      <c r="D203" s="52"/>
      <c r="E203" s="50"/>
      <c r="F203" s="53" t="s">
        <v>388</v>
      </c>
      <c r="G203" s="54">
        <v>12.0550847457627</v>
      </c>
      <c r="H203" s="54">
        <v>12.7648305084746</v>
      </c>
      <c r="I203" s="54">
        <v>11.3771186440678</v>
      </c>
      <c r="J203" s="54">
        <v>36.1970338983051</v>
      </c>
      <c r="K203" s="28">
        <v>603.283898305085</v>
      </c>
      <c r="L203" s="54">
        <v>-0.27479585013163</v>
      </c>
    </row>
    <row r="204" s="4" customFormat="1" ht="20" customHeight="1" spans="1:12">
      <c r="A204" s="50"/>
      <c r="B204" s="66"/>
      <c r="C204" s="51"/>
      <c r="D204" s="52"/>
      <c r="E204" s="50"/>
      <c r="F204" s="53" t="s">
        <v>389</v>
      </c>
      <c r="G204" s="55">
        <v>13.47</v>
      </c>
      <c r="H204" s="55">
        <v>12.975</v>
      </c>
      <c r="I204" s="55">
        <v>13.51</v>
      </c>
      <c r="J204" s="28">
        <v>39.955</v>
      </c>
      <c r="K204" s="28">
        <v>665.916666666667</v>
      </c>
      <c r="L204" s="28">
        <v>0.100212952524108</v>
      </c>
    </row>
    <row r="205" s="4" customFormat="1" ht="20" customHeight="1" spans="1:12">
      <c r="A205" s="50"/>
      <c r="B205" s="66"/>
      <c r="C205" s="51"/>
      <c r="D205" s="52"/>
      <c r="E205" s="50"/>
      <c r="F205" s="53" t="s">
        <v>390</v>
      </c>
      <c r="G205" s="54">
        <v>12.3</v>
      </c>
      <c r="H205" s="54">
        <v>12.9</v>
      </c>
      <c r="I205" s="54">
        <v>13.1</v>
      </c>
      <c r="J205" s="28">
        <v>38.3</v>
      </c>
      <c r="K205" s="28">
        <v>618.992993939394</v>
      </c>
      <c r="L205" s="28">
        <v>12.6465867041663</v>
      </c>
    </row>
    <row r="206" s="4" customFormat="1" ht="20" customHeight="1" spans="1:12">
      <c r="A206" s="50"/>
      <c r="B206" s="66"/>
      <c r="C206" s="51"/>
      <c r="D206" s="52"/>
      <c r="E206" s="50"/>
      <c r="F206" s="53" t="s">
        <v>391</v>
      </c>
      <c r="G206" s="54">
        <v>12.72</v>
      </c>
      <c r="H206" s="54">
        <v>13.62</v>
      </c>
      <c r="I206" s="54">
        <v>11.83</v>
      </c>
      <c r="J206" s="54">
        <v>38.17</v>
      </c>
      <c r="K206" s="28">
        <v>593.52</v>
      </c>
      <c r="L206" s="54">
        <v>3.7</v>
      </c>
    </row>
    <row r="207" s="4" customFormat="1" ht="20" customHeight="1" spans="1:12">
      <c r="A207" s="50"/>
      <c r="B207" s="66"/>
      <c r="C207" s="51"/>
      <c r="D207" s="52"/>
      <c r="E207" s="50"/>
      <c r="F207" s="53" t="s">
        <v>392</v>
      </c>
      <c r="G207" s="55">
        <v>16.2</v>
      </c>
      <c r="H207" s="55">
        <v>16.25</v>
      </c>
      <c r="I207" s="55">
        <v>15.45</v>
      </c>
      <c r="J207" s="28">
        <v>47.9</v>
      </c>
      <c r="K207" s="28">
        <v>798.333333333333</v>
      </c>
      <c r="L207" s="28">
        <v>13.3674145602575</v>
      </c>
    </row>
    <row r="208" s="4" customFormat="1" ht="20" customHeight="1" spans="1:12">
      <c r="A208" s="50"/>
      <c r="B208" s="66"/>
      <c r="C208" s="51"/>
      <c r="D208" s="52"/>
      <c r="E208" s="50"/>
      <c r="F208" s="53" t="s">
        <v>393</v>
      </c>
      <c r="G208" s="55">
        <v>9.55</v>
      </c>
      <c r="H208" s="55">
        <v>8.5</v>
      </c>
      <c r="I208" s="55">
        <v>8.445</v>
      </c>
      <c r="J208" s="28">
        <v>26.495</v>
      </c>
      <c r="K208" s="28">
        <v>441.583333333333</v>
      </c>
      <c r="L208" s="28">
        <v>6.37780713342141</v>
      </c>
    </row>
    <row r="209" s="4" customFormat="1" ht="20" customHeight="1" spans="1:12">
      <c r="A209" s="50"/>
      <c r="B209" s="66"/>
      <c r="C209" s="51"/>
      <c r="D209" s="52"/>
      <c r="E209" s="50"/>
      <c r="F209" s="53" t="s">
        <v>394</v>
      </c>
      <c r="G209" s="56">
        <v>12.385</v>
      </c>
      <c r="H209" s="56">
        <v>12.64</v>
      </c>
      <c r="I209" s="56">
        <v>12.51</v>
      </c>
      <c r="J209" s="56">
        <v>37.535</v>
      </c>
      <c r="K209" s="56">
        <v>625.58</v>
      </c>
      <c r="L209" s="56">
        <v>2.26</v>
      </c>
    </row>
    <row r="210" s="4" customFormat="1" ht="20" customHeight="1" spans="1:12">
      <c r="A210" s="50"/>
      <c r="B210" s="66"/>
      <c r="C210" s="51"/>
      <c r="D210" s="52"/>
      <c r="E210" s="50"/>
      <c r="F210" s="53" t="s">
        <v>395</v>
      </c>
      <c r="G210" s="57">
        <v>12.83</v>
      </c>
      <c r="H210" s="57">
        <v>12.66</v>
      </c>
      <c r="I210" s="57">
        <v>12.6</v>
      </c>
      <c r="J210" s="57">
        <v>38.09</v>
      </c>
      <c r="K210" s="57">
        <v>671.814894179894</v>
      </c>
      <c r="L210" s="57">
        <v>4.32718288374784</v>
      </c>
    </row>
    <row r="211" s="4" customFormat="1" ht="20" customHeight="1" spans="1:12">
      <c r="A211" s="50"/>
      <c r="B211" s="66"/>
      <c r="C211" s="51"/>
      <c r="D211" s="52"/>
      <c r="E211" s="50"/>
      <c r="F211" s="53" t="s">
        <v>396</v>
      </c>
      <c r="G211" s="28">
        <v>11.2607339128406</v>
      </c>
      <c r="H211" s="28">
        <v>10.8903150341287</v>
      </c>
      <c r="I211" s="28">
        <v>12.109739036539</v>
      </c>
      <c r="J211" s="28">
        <v>34.2607879835082</v>
      </c>
      <c r="K211" s="28">
        <v>571.4415</v>
      </c>
      <c r="L211" s="28">
        <v>5</v>
      </c>
    </row>
    <row r="212" s="4" customFormat="1" ht="20" customHeight="1" spans="1:12">
      <c r="A212" s="50"/>
      <c r="B212" s="66"/>
      <c r="C212" s="51"/>
      <c r="D212" s="52"/>
      <c r="E212" s="50"/>
      <c r="F212" s="53" t="s">
        <v>397</v>
      </c>
      <c r="G212" s="55">
        <v>13.07</v>
      </c>
      <c r="H212" s="55">
        <v>14.55</v>
      </c>
      <c r="I212" s="55">
        <v>11.82</v>
      </c>
      <c r="J212" s="55">
        <v>39.44</v>
      </c>
      <c r="K212" s="55">
        <v>657.333333333333</v>
      </c>
      <c r="L212" s="55">
        <v>6.6234117329008</v>
      </c>
    </row>
    <row r="213" s="4" customFormat="1" ht="20" customHeight="1" spans="1:12">
      <c r="A213" s="50"/>
      <c r="B213" s="66"/>
      <c r="C213" s="51"/>
      <c r="D213" s="52"/>
      <c r="E213" s="50"/>
      <c r="F213" s="53" t="s">
        <v>398</v>
      </c>
      <c r="G213" s="55">
        <v>12.19</v>
      </c>
      <c r="H213" s="55">
        <v>12.67</v>
      </c>
      <c r="I213" s="55">
        <v>12.59</v>
      </c>
      <c r="J213" s="55">
        <v>37.45</v>
      </c>
      <c r="K213" s="55">
        <v>624.32</v>
      </c>
      <c r="L213" s="55">
        <v>4.81</v>
      </c>
    </row>
    <row r="214" s="4" customFormat="1" ht="20" customHeight="1" spans="1:12">
      <c r="A214" s="50"/>
      <c r="B214" s="66"/>
      <c r="C214" s="51"/>
      <c r="D214" s="52"/>
      <c r="E214" s="50"/>
      <c r="F214" s="53" t="s">
        <v>399</v>
      </c>
      <c r="G214" s="82">
        <v>11.02</v>
      </c>
      <c r="H214" s="82">
        <v>11.12</v>
      </c>
      <c r="I214" s="82">
        <v>10.03</v>
      </c>
      <c r="J214" s="82">
        <v>32.17</v>
      </c>
      <c r="K214" s="82">
        <v>536.166666666667</v>
      </c>
      <c r="L214" s="82">
        <v>4.78759096031947</v>
      </c>
    </row>
    <row r="215" s="4" customFormat="1" ht="20" customHeight="1" spans="1:12">
      <c r="A215" s="50"/>
      <c r="B215" s="66"/>
      <c r="C215" s="51"/>
      <c r="D215" s="72"/>
      <c r="E215" s="50"/>
      <c r="F215" s="61" t="s">
        <v>400</v>
      </c>
      <c r="G215" s="62"/>
      <c r="H215" s="62"/>
      <c r="I215" s="62"/>
      <c r="J215" s="62"/>
      <c r="K215" s="62">
        <v>604.6812784429</v>
      </c>
      <c r="L215" s="33">
        <v>4.02223953946335</v>
      </c>
    </row>
    <row r="216" s="4" customFormat="1" ht="20" customHeight="1" spans="1:12">
      <c r="A216" s="50"/>
      <c r="B216" s="66"/>
      <c r="C216" s="51"/>
      <c r="D216" s="47" t="s">
        <v>168</v>
      </c>
      <c r="E216" s="44" t="s">
        <v>401</v>
      </c>
      <c r="F216" s="64" t="s">
        <v>402</v>
      </c>
      <c r="G216" s="65">
        <v>10.1</v>
      </c>
      <c r="H216" s="65">
        <v>9.045</v>
      </c>
      <c r="I216" s="65">
        <v>9.365</v>
      </c>
      <c r="J216" s="65">
        <v>28.51</v>
      </c>
      <c r="K216" s="65">
        <v>476.117</v>
      </c>
      <c r="L216" s="65">
        <v>9.1510774873911</v>
      </c>
    </row>
    <row r="217" s="4" customFormat="1" ht="20" customHeight="1" spans="1:12">
      <c r="A217" s="50"/>
      <c r="B217" s="66"/>
      <c r="C217" s="51"/>
      <c r="D217" s="52"/>
      <c r="E217" s="50"/>
      <c r="F217" s="64" t="s">
        <v>403</v>
      </c>
      <c r="G217" s="65">
        <v>10.77</v>
      </c>
      <c r="H217" s="65">
        <v>11.3</v>
      </c>
      <c r="I217" s="65">
        <v>9.8</v>
      </c>
      <c r="J217" s="65">
        <v>31.87</v>
      </c>
      <c r="K217" s="65">
        <v>531.166666666667</v>
      </c>
      <c r="L217" s="65">
        <v>0.346347607052877</v>
      </c>
    </row>
    <row r="218" s="4" customFormat="1" ht="20" customHeight="1" spans="1:12">
      <c r="A218" s="50"/>
      <c r="B218" s="66"/>
      <c r="C218" s="51"/>
      <c r="D218" s="52"/>
      <c r="E218" s="50"/>
      <c r="F218" s="64" t="s">
        <v>404</v>
      </c>
      <c r="G218" s="28">
        <v>12.38</v>
      </c>
      <c r="H218" s="28">
        <v>12.53</v>
      </c>
      <c r="I218" s="28">
        <v>11.32</v>
      </c>
      <c r="J218" s="28">
        <v>36.23</v>
      </c>
      <c r="K218" s="28">
        <v>605.37</v>
      </c>
      <c r="L218" s="28">
        <v>9.42</v>
      </c>
    </row>
    <row r="219" s="4" customFormat="1" ht="20" customHeight="1" spans="1:12">
      <c r="A219" s="50"/>
      <c r="B219" s="66"/>
      <c r="C219" s="51"/>
      <c r="D219" s="52"/>
      <c r="E219" s="50"/>
      <c r="F219" s="64" t="s">
        <v>405</v>
      </c>
      <c r="G219" s="28">
        <v>11.98</v>
      </c>
      <c r="H219" s="28">
        <v>12.2</v>
      </c>
      <c r="I219" s="28">
        <v>12.3</v>
      </c>
      <c r="J219" s="28">
        <v>36.48</v>
      </c>
      <c r="K219" s="28">
        <v>608</v>
      </c>
      <c r="L219" s="28">
        <v>5.58610709117223</v>
      </c>
    </row>
    <row r="220" s="4" customFormat="1" ht="20" customHeight="1" spans="1:12">
      <c r="A220" s="50"/>
      <c r="B220" s="66"/>
      <c r="C220" s="51"/>
      <c r="D220" s="52"/>
      <c r="E220" s="50"/>
      <c r="F220" s="64" t="s">
        <v>406</v>
      </c>
      <c r="G220" s="65">
        <v>11.59</v>
      </c>
      <c r="H220" s="65">
        <v>10.33</v>
      </c>
      <c r="I220" s="65">
        <v>11.45</v>
      </c>
      <c r="J220" s="28">
        <v>33.37</v>
      </c>
      <c r="K220" s="28">
        <v>549.303158024691</v>
      </c>
      <c r="L220" s="28">
        <v>7.05785691100807</v>
      </c>
    </row>
    <row r="221" s="4" customFormat="1" ht="20" customHeight="1" spans="1:12">
      <c r="A221" s="50"/>
      <c r="B221" s="66"/>
      <c r="C221" s="51"/>
      <c r="D221" s="52"/>
      <c r="E221" s="50"/>
      <c r="F221" s="64" t="s">
        <v>407</v>
      </c>
      <c r="G221" s="28">
        <v>10.536</v>
      </c>
      <c r="H221" s="28">
        <v>11.2885714285714</v>
      </c>
      <c r="I221" s="28">
        <v>10.6865142857143</v>
      </c>
      <c r="J221" s="28">
        <v>32.5110857142857</v>
      </c>
      <c r="K221" s="28">
        <v>524.549931577856</v>
      </c>
      <c r="L221" s="28">
        <v>1.15315802646818</v>
      </c>
    </row>
    <row r="222" s="4" customFormat="1" ht="20" customHeight="1" spans="1:12">
      <c r="A222" s="50"/>
      <c r="B222" s="66"/>
      <c r="C222" s="51"/>
      <c r="D222" s="52"/>
      <c r="E222" s="50"/>
      <c r="F222" s="64" t="s">
        <v>408</v>
      </c>
      <c r="G222" s="68">
        <v>9.8</v>
      </c>
      <c r="H222" s="68">
        <v>10.8</v>
      </c>
      <c r="I222" s="68">
        <v>10.1</v>
      </c>
      <c r="J222" s="68">
        <v>30.7</v>
      </c>
      <c r="K222" s="68">
        <v>511.666666666667</v>
      </c>
      <c r="L222" s="28">
        <v>1.65630235961829</v>
      </c>
    </row>
    <row r="223" s="4" customFormat="1" ht="20" customHeight="1" spans="1:12">
      <c r="A223" s="50"/>
      <c r="B223" s="66"/>
      <c r="C223" s="51"/>
      <c r="D223" s="52"/>
      <c r="E223" s="50"/>
      <c r="F223" s="64" t="s">
        <v>409</v>
      </c>
      <c r="G223" s="28">
        <v>10.52</v>
      </c>
      <c r="H223" s="28">
        <v>10.765</v>
      </c>
      <c r="I223" s="28">
        <v>11.25</v>
      </c>
      <c r="J223" s="28">
        <v>32.535</v>
      </c>
      <c r="K223" s="28">
        <v>542.25</v>
      </c>
      <c r="L223" s="28">
        <v>9.01688781664657</v>
      </c>
    </row>
    <row r="224" s="4" customFormat="1" ht="20" customHeight="1" spans="1:12">
      <c r="A224" s="50"/>
      <c r="B224" s="66"/>
      <c r="C224" s="51"/>
      <c r="D224" s="52"/>
      <c r="E224" s="50"/>
      <c r="F224" s="64" t="s">
        <v>410</v>
      </c>
      <c r="G224" s="65">
        <v>11.2</v>
      </c>
      <c r="H224" s="65">
        <v>11.745</v>
      </c>
      <c r="I224" s="65">
        <v>11.075</v>
      </c>
      <c r="J224" s="28">
        <v>34.02</v>
      </c>
      <c r="K224" s="28">
        <v>567</v>
      </c>
      <c r="L224" s="28">
        <v>10.1</v>
      </c>
    </row>
    <row r="225" s="4" customFormat="1" ht="20" customHeight="1" spans="1:12">
      <c r="A225" s="50"/>
      <c r="B225" s="66"/>
      <c r="C225" s="51"/>
      <c r="D225" s="52"/>
      <c r="E225" s="50"/>
      <c r="F225" s="64" t="s">
        <v>411</v>
      </c>
      <c r="G225" s="55">
        <v>10.24</v>
      </c>
      <c r="H225" s="55">
        <v>9.72</v>
      </c>
      <c r="I225" s="55">
        <v>9.94</v>
      </c>
      <c r="J225" s="55">
        <v>29.9</v>
      </c>
      <c r="K225" s="55">
        <v>498.333333333333</v>
      </c>
      <c r="L225" s="28">
        <v>7.20765297707406</v>
      </c>
    </row>
    <row r="226" s="4" customFormat="1" ht="20" customHeight="1" spans="1:12">
      <c r="A226" s="50"/>
      <c r="B226" s="66"/>
      <c r="C226" s="51"/>
      <c r="D226" s="52"/>
      <c r="E226" s="50"/>
      <c r="F226" s="64" t="s">
        <v>412</v>
      </c>
      <c r="G226" s="68">
        <v>12.1</v>
      </c>
      <c r="H226" s="68">
        <v>12.25</v>
      </c>
      <c r="I226" s="68">
        <v>11.85</v>
      </c>
      <c r="J226" s="68">
        <v>36.2</v>
      </c>
      <c r="K226" s="68">
        <v>595.914567901235</v>
      </c>
      <c r="L226" s="68">
        <v>6.94239290989661</v>
      </c>
    </row>
    <row r="227" s="4" customFormat="1" ht="20" customHeight="1" spans="1:12">
      <c r="A227" s="50"/>
      <c r="B227" s="66"/>
      <c r="C227" s="51"/>
      <c r="D227" s="52"/>
      <c r="E227" s="50"/>
      <c r="F227" s="64" t="s">
        <v>413</v>
      </c>
      <c r="G227" s="28">
        <v>11.3564805097451</v>
      </c>
      <c r="H227" s="28">
        <v>11.3748667166417</v>
      </c>
      <c r="I227" s="28">
        <v>11.3711475067466</v>
      </c>
      <c r="J227" s="28">
        <v>34.1024947331334</v>
      </c>
      <c r="K227" s="28">
        <v>568.8013</v>
      </c>
      <c r="L227" s="28">
        <v>7</v>
      </c>
    </row>
    <row r="228" s="4" customFormat="1" ht="20" customHeight="1" spans="1:12">
      <c r="A228" s="50"/>
      <c r="B228" s="66"/>
      <c r="C228" s="51"/>
      <c r="D228" s="52"/>
      <c r="E228" s="50"/>
      <c r="F228" s="64" t="s">
        <v>414</v>
      </c>
      <c r="G228" s="28">
        <v>11.78</v>
      </c>
      <c r="H228" s="28">
        <v>11.61</v>
      </c>
      <c r="I228" s="28">
        <v>11.81</v>
      </c>
      <c r="J228" s="28">
        <v>35.2</v>
      </c>
      <c r="K228" s="28">
        <v>588.431077694236</v>
      </c>
      <c r="L228" s="28">
        <v>-0.536874823396448</v>
      </c>
    </row>
    <row r="229" s="4" customFormat="1" ht="20" customHeight="1" spans="1:12">
      <c r="A229" s="50"/>
      <c r="B229" s="66"/>
      <c r="C229" s="51"/>
      <c r="D229" s="72"/>
      <c r="E229" s="50"/>
      <c r="F229" s="69" t="s">
        <v>415</v>
      </c>
      <c r="G229" s="70"/>
      <c r="H229" s="70"/>
      <c r="I229" s="70"/>
      <c r="J229" s="70"/>
      <c r="K229" s="70">
        <v>551.300284758822</v>
      </c>
      <c r="L229" s="70">
        <v>5.59285285554911</v>
      </c>
    </row>
    <row r="230" s="4" customFormat="1" ht="20" customHeight="1" spans="1:12">
      <c r="A230" s="50"/>
      <c r="B230" s="66"/>
      <c r="C230" s="51"/>
      <c r="D230" s="73" t="s">
        <v>168</v>
      </c>
      <c r="E230" s="44" t="s">
        <v>417</v>
      </c>
      <c r="F230" s="27" t="s">
        <v>418</v>
      </c>
      <c r="G230" s="65">
        <v>109.65252864</v>
      </c>
      <c r="H230" s="65">
        <v>111.5868744</v>
      </c>
      <c r="I230" s="76"/>
      <c r="J230" s="65">
        <v>221.23940304</v>
      </c>
      <c r="K230" s="65">
        <v>486.726686688</v>
      </c>
      <c r="L230" s="65">
        <v>18.4582601542892</v>
      </c>
    </row>
    <row r="231" s="4" customFormat="1" ht="20" customHeight="1" spans="1:12">
      <c r="A231" s="50"/>
      <c r="B231" s="66"/>
      <c r="C231" s="51"/>
      <c r="D231" s="74"/>
      <c r="E231" s="50"/>
      <c r="F231" s="64" t="s">
        <v>403</v>
      </c>
      <c r="G231" s="65">
        <v>120.12</v>
      </c>
      <c r="H231" s="65">
        <v>119.51</v>
      </c>
      <c r="I231" s="76"/>
      <c r="J231" s="65">
        <v>239.63</v>
      </c>
      <c r="K231" s="65">
        <v>499.47878125</v>
      </c>
      <c r="L231" s="65">
        <v>5.47095070422536</v>
      </c>
    </row>
    <row r="232" s="4" customFormat="1" ht="20" customHeight="1" spans="1:12">
      <c r="A232" s="50"/>
      <c r="B232" s="66"/>
      <c r="C232" s="51"/>
      <c r="D232" s="74"/>
      <c r="E232" s="50"/>
      <c r="F232" s="64" t="s">
        <v>419</v>
      </c>
      <c r="G232" s="68">
        <v>126.4</v>
      </c>
      <c r="H232" s="68">
        <v>116.3</v>
      </c>
      <c r="I232" s="76"/>
      <c r="J232" s="68">
        <v>242.7</v>
      </c>
      <c r="K232" s="68">
        <v>491.220673952641</v>
      </c>
      <c r="L232" s="68">
        <v>5.9825327510917</v>
      </c>
    </row>
    <row r="233" s="4" customFormat="1" ht="20" customHeight="1" spans="1:12">
      <c r="A233" s="50"/>
      <c r="B233" s="66"/>
      <c r="C233" s="51"/>
      <c r="D233" s="74"/>
      <c r="E233" s="50"/>
      <c r="F233" s="64" t="s">
        <v>407</v>
      </c>
      <c r="G233" s="28">
        <v>124.623942857143</v>
      </c>
      <c r="H233" s="28">
        <v>121.59</v>
      </c>
      <c r="I233" s="76"/>
      <c r="J233" s="28">
        <v>246.213942857143</v>
      </c>
      <c r="K233" s="28">
        <v>526.124473406593</v>
      </c>
      <c r="L233" s="28">
        <v>4.58067770664573</v>
      </c>
    </row>
    <row r="234" s="4" customFormat="1" ht="20" customHeight="1" spans="1:12">
      <c r="A234" s="50"/>
      <c r="B234" s="66"/>
      <c r="C234" s="51"/>
      <c r="D234" s="74"/>
      <c r="E234" s="50"/>
      <c r="F234" s="64" t="s">
        <v>405</v>
      </c>
      <c r="G234" s="28">
        <v>163.2</v>
      </c>
      <c r="H234" s="28">
        <v>144.5</v>
      </c>
      <c r="I234" s="76"/>
      <c r="J234" s="28">
        <v>307.7</v>
      </c>
      <c r="K234" s="28">
        <v>641.07371875</v>
      </c>
      <c r="L234" s="28">
        <v>7.36275037262816</v>
      </c>
    </row>
    <row r="235" s="4" customFormat="1" ht="20" customHeight="1" spans="1:12">
      <c r="A235" s="50"/>
      <c r="B235" s="66"/>
      <c r="C235" s="51"/>
      <c r="D235" s="74"/>
      <c r="E235" s="50"/>
      <c r="F235" s="64" t="s">
        <v>406</v>
      </c>
      <c r="G235" s="68">
        <v>119.1</v>
      </c>
      <c r="H235" s="68">
        <v>129.4</v>
      </c>
      <c r="I235" s="76"/>
      <c r="J235" s="68">
        <v>248.5</v>
      </c>
      <c r="K235" s="68">
        <v>552.224983333333</v>
      </c>
      <c r="L235" s="68">
        <v>4.55239013371554</v>
      </c>
    </row>
    <row r="236" s="4" customFormat="1" ht="20" customHeight="1" spans="1:12">
      <c r="A236" s="50"/>
      <c r="B236" s="66"/>
      <c r="C236" s="51"/>
      <c r="D236" s="74"/>
      <c r="E236" s="50"/>
      <c r="F236" s="64" t="s">
        <v>409</v>
      </c>
      <c r="G236" s="68">
        <v>137.4</v>
      </c>
      <c r="H236" s="68">
        <v>132.5</v>
      </c>
      <c r="I236" s="76"/>
      <c r="J236" s="68">
        <v>269.9</v>
      </c>
      <c r="K236" s="68">
        <v>511.199801136364</v>
      </c>
      <c r="L236" s="68">
        <v>8.22020897524475</v>
      </c>
    </row>
    <row r="237" s="4" customFormat="1" ht="20" customHeight="1" spans="1:12">
      <c r="A237" s="50"/>
      <c r="B237" s="66"/>
      <c r="C237" s="51"/>
      <c r="D237" s="74"/>
      <c r="E237" s="50"/>
      <c r="F237" s="64" t="s">
        <v>410</v>
      </c>
      <c r="G237" s="34">
        <v>132.92</v>
      </c>
      <c r="H237" s="34">
        <v>140.87</v>
      </c>
      <c r="I237" s="76"/>
      <c r="J237" s="28">
        <v>273.79</v>
      </c>
      <c r="K237" s="34">
        <v>596.5</v>
      </c>
      <c r="L237" s="28">
        <v>7.47747747747748</v>
      </c>
    </row>
    <row r="238" s="4" customFormat="1" ht="20" customHeight="1" spans="1:12">
      <c r="A238" s="50"/>
      <c r="B238" s="66"/>
      <c r="C238" s="51"/>
      <c r="D238" s="74"/>
      <c r="E238" s="50"/>
      <c r="F238" s="64" t="s">
        <v>412</v>
      </c>
      <c r="G238" s="28">
        <v>120.2</v>
      </c>
      <c r="H238" s="28">
        <v>122.6</v>
      </c>
      <c r="I238" s="76"/>
      <c r="J238" s="28">
        <v>242.8</v>
      </c>
      <c r="K238" s="28">
        <v>529.868281505728</v>
      </c>
      <c r="L238" s="28">
        <v>4.79067760034526</v>
      </c>
    </row>
    <row r="239" s="4" customFormat="1" ht="20" customHeight="1" spans="1:12">
      <c r="A239" s="50"/>
      <c r="B239" s="66"/>
      <c r="C239" s="51"/>
      <c r="D239" s="74"/>
      <c r="E239" s="50"/>
      <c r="F239" s="64" t="s">
        <v>413</v>
      </c>
      <c r="G239" s="28">
        <v>129.52</v>
      </c>
      <c r="H239" s="28">
        <v>135.36</v>
      </c>
      <c r="I239" s="76"/>
      <c r="J239" s="28">
        <v>264.88</v>
      </c>
      <c r="K239" s="28">
        <v>588.93</v>
      </c>
      <c r="L239" s="77">
        <v>4.72</v>
      </c>
    </row>
    <row r="240" s="4" customFormat="1" ht="20" customHeight="1" spans="1:12">
      <c r="A240" s="50"/>
      <c r="B240" s="66"/>
      <c r="C240" s="51"/>
      <c r="D240" s="74"/>
      <c r="E240" s="50"/>
      <c r="F240" s="64" t="s">
        <v>414</v>
      </c>
      <c r="G240" s="28">
        <v>122.3</v>
      </c>
      <c r="H240" s="28">
        <v>125.64</v>
      </c>
      <c r="I240" s="76"/>
      <c r="J240" s="28">
        <v>247.94</v>
      </c>
      <c r="K240" s="28">
        <v>551.25</v>
      </c>
      <c r="L240" s="28">
        <v>3.55</v>
      </c>
    </row>
    <row r="241" s="4" customFormat="1" ht="20" customHeight="1" spans="1:12">
      <c r="A241" s="50"/>
      <c r="B241" s="66"/>
      <c r="C241" s="51"/>
      <c r="D241" s="74"/>
      <c r="E241" s="50"/>
      <c r="F241" s="64" t="s">
        <v>420</v>
      </c>
      <c r="G241" s="65">
        <v>117.89</v>
      </c>
      <c r="H241" s="65">
        <v>123.49</v>
      </c>
      <c r="I241" s="76"/>
      <c r="J241" s="78">
        <v>241.38</v>
      </c>
      <c r="K241" s="78">
        <v>536.402682</v>
      </c>
      <c r="L241" s="78">
        <v>1.32658619517169</v>
      </c>
    </row>
    <row r="242" s="4" customFormat="1" ht="20" customHeight="1" spans="1:12">
      <c r="A242" s="50"/>
      <c r="B242" s="66"/>
      <c r="C242" s="71"/>
      <c r="D242" s="81"/>
      <c r="E242" s="50"/>
      <c r="F242" s="32" t="s">
        <v>376</v>
      </c>
      <c r="G242" s="70"/>
      <c r="H242" s="70"/>
      <c r="I242" s="76"/>
      <c r="J242" s="70"/>
      <c r="K242" s="70">
        <v>542.583340168555</v>
      </c>
      <c r="L242" s="79">
        <v>6.15576384578085</v>
      </c>
    </row>
    <row r="243" s="4" customFormat="1" ht="20" customHeight="1" spans="1:12">
      <c r="A243" s="50"/>
      <c r="B243" s="66" t="s">
        <v>192</v>
      </c>
      <c r="C243" s="46" t="s">
        <v>424</v>
      </c>
      <c r="D243" s="47" t="s">
        <v>424</v>
      </c>
      <c r="E243" s="44" t="s">
        <v>386</v>
      </c>
      <c r="F243" s="53" t="s">
        <v>387</v>
      </c>
      <c r="G243" s="54">
        <v>11.7</v>
      </c>
      <c r="H243" s="54">
        <v>9</v>
      </c>
      <c r="I243" s="54">
        <v>10.65</v>
      </c>
      <c r="J243" s="54">
        <v>31.35</v>
      </c>
      <c r="K243" s="54">
        <v>523.545</v>
      </c>
      <c r="L243" s="28"/>
    </row>
    <row r="244" s="4" customFormat="1" ht="20" customHeight="1" spans="1:12">
      <c r="A244" s="50"/>
      <c r="B244" s="66"/>
      <c r="C244" s="51"/>
      <c r="D244" s="52"/>
      <c r="E244" s="50"/>
      <c r="F244" s="53" t="s">
        <v>388</v>
      </c>
      <c r="G244" s="54">
        <v>12.3305084745763</v>
      </c>
      <c r="H244" s="54">
        <v>11.8432203389831</v>
      </c>
      <c r="I244" s="54">
        <v>12.1292372881356</v>
      </c>
      <c r="J244" s="54">
        <v>36.3029661016949</v>
      </c>
      <c r="K244" s="28">
        <v>605.049435028249</v>
      </c>
      <c r="L244" s="28"/>
    </row>
    <row r="245" s="4" customFormat="1" ht="20" customHeight="1" spans="1:12">
      <c r="A245" s="50"/>
      <c r="B245" s="66"/>
      <c r="C245" s="51"/>
      <c r="D245" s="52"/>
      <c r="E245" s="50"/>
      <c r="F245" s="53" t="s">
        <v>389</v>
      </c>
      <c r="G245" s="55">
        <v>13.88</v>
      </c>
      <c r="H245" s="55">
        <v>13.44</v>
      </c>
      <c r="I245" s="55">
        <v>12.595</v>
      </c>
      <c r="J245" s="28">
        <v>39.915</v>
      </c>
      <c r="K245" s="28">
        <v>665.25</v>
      </c>
      <c r="L245" s="28"/>
    </row>
    <row r="246" s="4" customFormat="1" ht="20" customHeight="1" spans="1:12">
      <c r="A246" s="50"/>
      <c r="B246" s="66"/>
      <c r="C246" s="51"/>
      <c r="D246" s="52"/>
      <c r="E246" s="50"/>
      <c r="F246" s="53" t="s">
        <v>390</v>
      </c>
      <c r="G246" s="54">
        <v>11.4</v>
      </c>
      <c r="H246" s="54">
        <v>11.3</v>
      </c>
      <c r="I246" s="54">
        <v>11.3</v>
      </c>
      <c r="J246" s="28">
        <v>34</v>
      </c>
      <c r="K246" s="28">
        <v>549.497696969697</v>
      </c>
      <c r="L246" s="28"/>
    </row>
    <row r="247" s="4" customFormat="1" ht="20" customHeight="1" spans="1:12">
      <c r="A247" s="50"/>
      <c r="B247" s="66"/>
      <c r="C247" s="51"/>
      <c r="D247" s="52"/>
      <c r="E247" s="50"/>
      <c r="F247" s="53" t="s">
        <v>391</v>
      </c>
      <c r="G247" s="54">
        <v>11.41</v>
      </c>
      <c r="H247" s="54">
        <v>12.27</v>
      </c>
      <c r="I247" s="54">
        <v>13.13</v>
      </c>
      <c r="J247" s="54">
        <v>36.81</v>
      </c>
      <c r="K247" s="28">
        <v>572.32</v>
      </c>
      <c r="L247" s="28"/>
    </row>
    <row r="248" s="4" customFormat="1" ht="20" customHeight="1" spans="1:12">
      <c r="A248" s="50"/>
      <c r="B248" s="66"/>
      <c r="C248" s="51"/>
      <c r="D248" s="52"/>
      <c r="E248" s="50"/>
      <c r="F248" s="53" t="s">
        <v>392</v>
      </c>
      <c r="G248" s="55">
        <v>13.85</v>
      </c>
      <c r="H248" s="55">
        <v>14.5</v>
      </c>
      <c r="I248" s="55">
        <v>13.9</v>
      </c>
      <c r="J248" s="28">
        <v>42.25</v>
      </c>
      <c r="K248" s="28">
        <v>704.166666666667</v>
      </c>
      <c r="L248" s="28"/>
    </row>
    <row r="249" s="4" customFormat="1" ht="20" customHeight="1" spans="1:12">
      <c r="A249" s="50"/>
      <c r="B249" s="66"/>
      <c r="C249" s="51"/>
      <c r="D249" s="52"/>
      <c r="E249" s="50"/>
      <c r="F249" s="53" t="s">
        <v>393</v>
      </c>
      <c r="G249" s="55">
        <v>8.5</v>
      </c>
      <c r="H249" s="55">
        <v>7.99</v>
      </c>
      <c r="I249" s="55">
        <v>8.315</v>
      </c>
      <c r="J249" s="28">
        <v>24.805</v>
      </c>
      <c r="K249" s="28">
        <v>413.416666666667</v>
      </c>
      <c r="L249" s="28"/>
    </row>
    <row r="250" s="4" customFormat="1" ht="20" customHeight="1" spans="1:12">
      <c r="A250" s="50"/>
      <c r="B250" s="66"/>
      <c r="C250" s="51"/>
      <c r="D250" s="52"/>
      <c r="E250" s="50"/>
      <c r="F250" s="53" t="s">
        <v>394</v>
      </c>
      <c r="G250" s="56">
        <v>12.395</v>
      </c>
      <c r="H250" s="56">
        <v>12.175</v>
      </c>
      <c r="I250" s="56">
        <v>12.135</v>
      </c>
      <c r="J250" s="56">
        <v>36.705</v>
      </c>
      <c r="K250" s="56">
        <v>611.75</v>
      </c>
      <c r="L250" s="28"/>
    </row>
    <row r="251" s="4" customFormat="1" ht="20" customHeight="1" spans="1:12">
      <c r="A251" s="50"/>
      <c r="B251" s="66"/>
      <c r="C251" s="51"/>
      <c r="D251" s="52"/>
      <c r="E251" s="50"/>
      <c r="F251" s="53" t="s">
        <v>395</v>
      </c>
      <c r="G251" s="57">
        <v>12.21</v>
      </c>
      <c r="H251" s="57">
        <v>11.87</v>
      </c>
      <c r="I251" s="57">
        <v>12.43</v>
      </c>
      <c r="J251" s="57">
        <v>36.51</v>
      </c>
      <c r="K251" s="57">
        <v>643.94753968254</v>
      </c>
      <c r="L251" s="28"/>
    </row>
    <row r="252" s="4" customFormat="1" ht="20" customHeight="1" spans="1:12">
      <c r="A252" s="50"/>
      <c r="B252" s="66"/>
      <c r="C252" s="51"/>
      <c r="D252" s="52"/>
      <c r="E252" s="50"/>
      <c r="F252" s="53" t="s">
        <v>396</v>
      </c>
      <c r="G252" s="28">
        <v>10.2870614316551</v>
      </c>
      <c r="H252" s="28">
        <v>10.8479814479902</v>
      </c>
      <c r="I252" s="28">
        <v>11.4942790094102</v>
      </c>
      <c r="J252" s="28">
        <v>32.6293218890555</v>
      </c>
      <c r="K252" s="28">
        <v>544.23</v>
      </c>
      <c r="L252" s="28"/>
    </row>
    <row r="253" s="4" customFormat="1" ht="20" customHeight="1" spans="1:12">
      <c r="A253" s="50"/>
      <c r="B253" s="66"/>
      <c r="C253" s="51"/>
      <c r="D253" s="52"/>
      <c r="E253" s="50"/>
      <c r="F253" s="53" t="s">
        <v>397</v>
      </c>
      <c r="G253" s="55">
        <v>12.69</v>
      </c>
      <c r="H253" s="55">
        <v>11.86</v>
      </c>
      <c r="I253" s="55">
        <v>12.44</v>
      </c>
      <c r="J253" s="55">
        <v>36.99</v>
      </c>
      <c r="K253" s="55">
        <v>616.5</v>
      </c>
      <c r="L253" s="28"/>
    </row>
    <row r="254" s="4" customFormat="1" ht="20" customHeight="1" spans="1:12">
      <c r="A254" s="50"/>
      <c r="B254" s="66"/>
      <c r="C254" s="51"/>
      <c r="D254" s="52"/>
      <c r="E254" s="50"/>
      <c r="F254" s="53" t="s">
        <v>398</v>
      </c>
      <c r="G254" s="55">
        <v>12.08</v>
      </c>
      <c r="H254" s="55">
        <v>11.79</v>
      </c>
      <c r="I254" s="55">
        <v>11.86</v>
      </c>
      <c r="J254" s="55">
        <v>35.73</v>
      </c>
      <c r="K254" s="55">
        <v>595.68</v>
      </c>
      <c r="L254" s="28"/>
    </row>
    <row r="255" s="4" customFormat="1" ht="20" customHeight="1" spans="1:12">
      <c r="A255" s="50"/>
      <c r="B255" s="66"/>
      <c r="C255" s="51"/>
      <c r="D255" s="52"/>
      <c r="E255" s="50"/>
      <c r="F255" s="53" t="s">
        <v>399</v>
      </c>
      <c r="G255" s="28">
        <v>10.18</v>
      </c>
      <c r="H255" s="28">
        <v>10.16</v>
      </c>
      <c r="I255" s="28">
        <v>10.36</v>
      </c>
      <c r="J255" s="28">
        <v>30.7</v>
      </c>
      <c r="K255" s="28">
        <v>511.666666666667</v>
      </c>
      <c r="L255" s="28"/>
    </row>
    <row r="256" s="4" customFormat="1" ht="20" customHeight="1" spans="1:12">
      <c r="A256" s="50"/>
      <c r="B256" s="66"/>
      <c r="C256" s="51"/>
      <c r="D256" s="72"/>
      <c r="E256" s="50"/>
      <c r="F256" s="61" t="s">
        <v>400</v>
      </c>
      <c r="G256" s="62"/>
      <c r="H256" s="62"/>
      <c r="I256" s="62"/>
      <c r="J256" s="62"/>
      <c r="K256" s="62">
        <v>581.309205513884</v>
      </c>
      <c r="L256" s="33"/>
    </row>
    <row r="257" s="4" customFormat="1" ht="20" customHeight="1" spans="1:12">
      <c r="A257" s="50"/>
      <c r="B257" s="66"/>
      <c r="C257" s="51"/>
      <c r="D257" s="47" t="s">
        <v>424</v>
      </c>
      <c r="E257" s="44" t="s">
        <v>401</v>
      </c>
      <c r="F257" s="64" t="s">
        <v>402</v>
      </c>
      <c r="G257" s="83">
        <v>8.725</v>
      </c>
      <c r="H257" s="83">
        <v>9.235</v>
      </c>
      <c r="I257" s="83">
        <v>8.16</v>
      </c>
      <c r="J257" s="83">
        <v>26.12</v>
      </c>
      <c r="K257" s="83">
        <v>436.204</v>
      </c>
      <c r="L257" s="65"/>
    </row>
    <row r="258" s="4" customFormat="1" ht="20" customHeight="1" spans="1:12">
      <c r="A258" s="50"/>
      <c r="B258" s="66"/>
      <c r="C258" s="51"/>
      <c r="D258" s="52"/>
      <c r="E258" s="50"/>
      <c r="F258" s="64" t="s">
        <v>403</v>
      </c>
      <c r="G258" s="83">
        <v>10.31</v>
      </c>
      <c r="H258" s="83">
        <v>10.8</v>
      </c>
      <c r="I258" s="83">
        <v>10.65</v>
      </c>
      <c r="J258" s="83">
        <v>31.76</v>
      </c>
      <c r="K258" s="83">
        <v>529.333333333333</v>
      </c>
      <c r="L258" s="28"/>
    </row>
    <row r="259" s="4" customFormat="1" ht="20" customHeight="1" spans="1:12">
      <c r="A259" s="50"/>
      <c r="B259" s="66"/>
      <c r="C259" s="51"/>
      <c r="D259" s="52"/>
      <c r="E259" s="50"/>
      <c r="F259" s="64" t="s">
        <v>404</v>
      </c>
      <c r="G259" s="58">
        <v>10.96</v>
      </c>
      <c r="H259" s="58">
        <v>10.83</v>
      </c>
      <c r="I259" s="58">
        <v>11.32</v>
      </c>
      <c r="J259" s="58">
        <v>32.81</v>
      </c>
      <c r="K259" s="58">
        <v>553.24</v>
      </c>
      <c r="L259" s="28"/>
    </row>
    <row r="260" s="4" customFormat="1" ht="20" customHeight="1" spans="1:12">
      <c r="A260" s="50"/>
      <c r="B260" s="66"/>
      <c r="C260" s="51"/>
      <c r="D260" s="52"/>
      <c r="E260" s="50"/>
      <c r="F260" s="64" t="s">
        <v>405</v>
      </c>
      <c r="G260" s="58">
        <v>11.65</v>
      </c>
      <c r="H260" s="58">
        <v>11.55</v>
      </c>
      <c r="I260" s="58">
        <v>11.35</v>
      </c>
      <c r="J260" s="58">
        <v>34.55</v>
      </c>
      <c r="K260" s="58">
        <v>575.833333333333</v>
      </c>
      <c r="L260" s="28"/>
    </row>
    <row r="261" s="4" customFormat="1" ht="20" customHeight="1" spans="1:12">
      <c r="A261" s="50"/>
      <c r="B261" s="66"/>
      <c r="C261" s="51"/>
      <c r="D261" s="52"/>
      <c r="E261" s="50"/>
      <c r="F261" s="64" t="s">
        <v>406</v>
      </c>
      <c r="G261" s="83">
        <v>10.94</v>
      </c>
      <c r="H261" s="83">
        <v>10.27</v>
      </c>
      <c r="I261" s="83">
        <v>9.96</v>
      </c>
      <c r="J261" s="58">
        <v>31.17</v>
      </c>
      <c r="K261" s="58">
        <v>513.088985185185</v>
      </c>
      <c r="L261" s="28"/>
    </row>
    <row r="262" s="4" customFormat="1" ht="20" customHeight="1" spans="1:12">
      <c r="A262" s="50"/>
      <c r="B262" s="66"/>
      <c r="C262" s="51"/>
      <c r="D262" s="52"/>
      <c r="E262" s="50"/>
      <c r="F262" s="64" t="s">
        <v>407</v>
      </c>
      <c r="G262" s="58">
        <v>10.2483428571429</v>
      </c>
      <c r="H262" s="58">
        <v>11.4993142857143</v>
      </c>
      <c r="I262" s="58">
        <v>10.3926857142857</v>
      </c>
      <c r="J262" s="58">
        <v>32.1403428571429</v>
      </c>
      <c r="K262" s="58">
        <v>518.568183011957</v>
      </c>
      <c r="L262" s="28"/>
    </row>
    <row r="263" s="4" customFormat="1" ht="20" customHeight="1" spans="1:12">
      <c r="A263" s="50"/>
      <c r="B263" s="66"/>
      <c r="C263" s="51"/>
      <c r="D263" s="52"/>
      <c r="E263" s="50"/>
      <c r="F263" s="64" t="s">
        <v>408</v>
      </c>
      <c r="G263" s="84">
        <v>10.2</v>
      </c>
      <c r="H263" s="84">
        <v>9.8</v>
      </c>
      <c r="I263" s="84">
        <v>10.2</v>
      </c>
      <c r="J263" s="84">
        <v>30.2</v>
      </c>
      <c r="K263" s="84">
        <v>503.333333333333</v>
      </c>
      <c r="L263" s="28"/>
    </row>
    <row r="264" s="4" customFormat="1" ht="20" customHeight="1" spans="1:12">
      <c r="A264" s="50"/>
      <c r="B264" s="66"/>
      <c r="C264" s="51"/>
      <c r="D264" s="52"/>
      <c r="E264" s="50"/>
      <c r="F264" s="64" t="s">
        <v>409</v>
      </c>
      <c r="G264" s="58">
        <v>10.705</v>
      </c>
      <c r="H264" s="58">
        <v>9.335</v>
      </c>
      <c r="I264" s="58">
        <v>9.805</v>
      </c>
      <c r="J264" s="58">
        <v>29.845</v>
      </c>
      <c r="K264" s="58">
        <v>497.416666666667</v>
      </c>
      <c r="L264" s="28"/>
    </row>
    <row r="265" s="4" customFormat="1" ht="20" customHeight="1" spans="1:12">
      <c r="A265" s="50"/>
      <c r="B265" s="66"/>
      <c r="C265" s="51"/>
      <c r="D265" s="52"/>
      <c r="E265" s="50"/>
      <c r="F265" s="64" t="s">
        <v>410</v>
      </c>
      <c r="G265" s="83">
        <v>9.81</v>
      </c>
      <c r="H265" s="83">
        <v>10.835</v>
      </c>
      <c r="I265" s="83">
        <v>10.255</v>
      </c>
      <c r="J265" s="58">
        <v>30.9</v>
      </c>
      <c r="K265" s="58">
        <v>515</v>
      </c>
      <c r="L265" s="28"/>
    </row>
    <row r="266" s="4" customFormat="1" ht="20" customHeight="1" spans="1:12">
      <c r="A266" s="50"/>
      <c r="B266" s="66"/>
      <c r="C266" s="51"/>
      <c r="D266" s="52"/>
      <c r="E266" s="50"/>
      <c r="F266" s="64" t="s">
        <v>411</v>
      </c>
      <c r="G266" s="75">
        <v>9.13</v>
      </c>
      <c r="H266" s="75">
        <v>9.42</v>
      </c>
      <c r="I266" s="75">
        <v>9.34</v>
      </c>
      <c r="J266" s="75">
        <v>27.89</v>
      </c>
      <c r="K266" s="75">
        <v>464.833333333333</v>
      </c>
      <c r="L266" s="55"/>
    </row>
    <row r="267" s="4" customFormat="1" ht="20" customHeight="1" spans="1:12">
      <c r="A267" s="50"/>
      <c r="B267" s="66"/>
      <c r="C267" s="51"/>
      <c r="D267" s="52"/>
      <c r="E267" s="50"/>
      <c r="F267" s="64" t="s">
        <v>412</v>
      </c>
      <c r="G267" s="84">
        <v>11.3</v>
      </c>
      <c r="H267" s="84">
        <v>11.55</v>
      </c>
      <c r="I267" s="84">
        <v>11</v>
      </c>
      <c r="J267" s="84">
        <v>33.85</v>
      </c>
      <c r="K267" s="84">
        <v>557.22950617284</v>
      </c>
      <c r="L267" s="68"/>
    </row>
    <row r="268" s="4" customFormat="1" ht="20" customHeight="1" spans="1:12">
      <c r="A268" s="50"/>
      <c r="B268" s="66"/>
      <c r="C268" s="51"/>
      <c r="D268" s="52"/>
      <c r="E268" s="50"/>
      <c r="F268" s="64" t="s">
        <v>413</v>
      </c>
      <c r="G268" s="58">
        <v>10.6350217391304</v>
      </c>
      <c r="H268" s="58">
        <v>10.6250292353823</v>
      </c>
      <c r="I268" s="58">
        <v>10.6114394302849</v>
      </c>
      <c r="J268" s="58">
        <v>31.8714904047976</v>
      </c>
      <c r="K268" s="58">
        <v>531.59</v>
      </c>
      <c r="L268" s="28"/>
    </row>
    <row r="269" s="4" customFormat="1" ht="20" customHeight="1" spans="1:12">
      <c r="A269" s="50"/>
      <c r="B269" s="66"/>
      <c r="C269" s="51"/>
      <c r="D269" s="52"/>
      <c r="E269" s="50"/>
      <c r="F269" s="64" t="s">
        <v>414</v>
      </c>
      <c r="G269" s="58">
        <v>11.84</v>
      </c>
      <c r="H269" s="58">
        <v>12.04</v>
      </c>
      <c r="I269" s="58">
        <v>11.51</v>
      </c>
      <c r="J269" s="58">
        <v>35.39</v>
      </c>
      <c r="K269" s="58">
        <v>591.607268170426</v>
      </c>
      <c r="L269" s="28"/>
    </row>
    <row r="270" s="4" customFormat="1" ht="20" customHeight="1" spans="1:12">
      <c r="A270" s="50"/>
      <c r="B270" s="66"/>
      <c r="C270" s="51"/>
      <c r="D270" s="72"/>
      <c r="E270" s="50"/>
      <c r="F270" s="69" t="s">
        <v>415</v>
      </c>
      <c r="G270" s="70"/>
      <c r="H270" s="70"/>
      <c r="I270" s="70"/>
      <c r="J270" s="70"/>
      <c r="K270" s="70">
        <v>522.098303272339</v>
      </c>
      <c r="L270" s="68"/>
    </row>
    <row r="271" s="4" customFormat="1" ht="20" customHeight="1" spans="1:12">
      <c r="A271" s="50"/>
      <c r="B271" s="66"/>
      <c r="C271" s="51"/>
      <c r="D271" s="73" t="s">
        <v>425</v>
      </c>
      <c r="E271" s="44" t="s">
        <v>417</v>
      </c>
      <c r="F271" s="27" t="s">
        <v>418</v>
      </c>
      <c r="G271" s="65">
        <v>86.529418352</v>
      </c>
      <c r="H271" s="65">
        <v>100.23628524</v>
      </c>
      <c r="I271" s="76"/>
      <c r="J271" s="65">
        <v>186.765703592</v>
      </c>
      <c r="K271" s="65">
        <v>410.8845479024</v>
      </c>
      <c r="L271" s="65"/>
    </row>
    <row r="272" s="4" customFormat="1" ht="20" customHeight="1" spans="1:12">
      <c r="A272" s="50"/>
      <c r="B272" s="66"/>
      <c r="C272" s="51"/>
      <c r="D272" s="74" t="s">
        <v>426</v>
      </c>
      <c r="E272" s="50"/>
      <c r="F272" s="64" t="s">
        <v>403</v>
      </c>
      <c r="G272" s="65">
        <v>111.38</v>
      </c>
      <c r="H272" s="65">
        <v>115.82</v>
      </c>
      <c r="I272" s="76"/>
      <c r="J272" s="65">
        <v>227.2</v>
      </c>
      <c r="K272" s="65">
        <v>473.57</v>
      </c>
      <c r="L272" s="65"/>
    </row>
    <row r="273" s="4" customFormat="1" ht="20" customHeight="1" spans="1:12">
      <c r="A273" s="50"/>
      <c r="B273" s="66"/>
      <c r="C273" s="51"/>
      <c r="D273" s="74" t="s">
        <v>427</v>
      </c>
      <c r="E273" s="50"/>
      <c r="F273" s="64" t="s">
        <v>419</v>
      </c>
      <c r="G273" s="68">
        <v>118.7</v>
      </c>
      <c r="H273" s="68">
        <v>110.3</v>
      </c>
      <c r="I273" s="76"/>
      <c r="J273" s="68">
        <v>229</v>
      </c>
      <c r="K273" s="68">
        <v>463.492106860959</v>
      </c>
      <c r="L273" s="68"/>
    </row>
    <row r="274" s="4" customFormat="1" ht="20" customHeight="1" spans="1:12">
      <c r="A274" s="50"/>
      <c r="B274" s="66"/>
      <c r="C274" s="51"/>
      <c r="D274" s="74" t="s">
        <v>266</v>
      </c>
      <c r="E274" s="50"/>
      <c r="F274" s="64" t="s">
        <v>407</v>
      </c>
      <c r="G274" s="28">
        <v>116.497657142857</v>
      </c>
      <c r="H274" s="28">
        <v>118.93</v>
      </c>
      <c r="I274" s="76"/>
      <c r="J274" s="28">
        <v>235.427657142857</v>
      </c>
      <c r="K274" s="28">
        <v>503.075701978022</v>
      </c>
      <c r="L274" s="68"/>
    </row>
    <row r="275" s="4" customFormat="1" ht="20" customHeight="1" spans="1:12">
      <c r="A275" s="50"/>
      <c r="B275" s="66"/>
      <c r="C275" s="51"/>
      <c r="D275" s="74" t="s">
        <v>266</v>
      </c>
      <c r="E275" s="50"/>
      <c r="F275" s="64" t="s">
        <v>405</v>
      </c>
      <c r="G275" s="28">
        <v>148.6</v>
      </c>
      <c r="H275" s="28">
        <v>138</v>
      </c>
      <c r="I275" s="76"/>
      <c r="J275" s="28">
        <v>286.6</v>
      </c>
      <c r="K275" s="28">
        <v>597.1131875</v>
      </c>
      <c r="L275" s="68"/>
    </row>
    <row r="276" s="4" customFormat="1" ht="20" customHeight="1" spans="1:12">
      <c r="A276" s="50"/>
      <c r="B276" s="66"/>
      <c r="C276" s="51"/>
      <c r="D276" s="74" t="s">
        <v>428</v>
      </c>
      <c r="E276" s="50"/>
      <c r="F276" s="64" t="s">
        <v>406</v>
      </c>
      <c r="G276" s="68">
        <v>118.6</v>
      </c>
      <c r="H276" s="68">
        <v>119.079884393064</v>
      </c>
      <c r="I276" s="76"/>
      <c r="J276" s="68">
        <v>237.679884393064</v>
      </c>
      <c r="K276" s="68">
        <v>528.180161761079</v>
      </c>
      <c r="L276" s="68"/>
    </row>
    <row r="277" s="4" customFormat="1" ht="20" customHeight="1" spans="1:12">
      <c r="A277" s="50"/>
      <c r="B277" s="66"/>
      <c r="C277" s="51"/>
      <c r="D277" s="74" t="s">
        <v>266</v>
      </c>
      <c r="E277" s="50"/>
      <c r="F277" s="64" t="s">
        <v>409</v>
      </c>
      <c r="G277" s="68">
        <v>123.5</v>
      </c>
      <c r="H277" s="68">
        <v>125.9</v>
      </c>
      <c r="I277" s="76"/>
      <c r="J277" s="68">
        <v>249.4</v>
      </c>
      <c r="K277" s="68">
        <v>472.372102272727</v>
      </c>
      <c r="L277" s="68"/>
    </row>
    <row r="278" s="4" customFormat="1" ht="20" customHeight="1" spans="1:12">
      <c r="A278" s="50"/>
      <c r="B278" s="66"/>
      <c r="C278" s="51"/>
      <c r="D278" s="74"/>
      <c r="E278" s="50"/>
      <c r="F278" s="64" t="s">
        <v>410</v>
      </c>
      <c r="G278" s="34">
        <v>130.35</v>
      </c>
      <c r="H278" s="34">
        <v>124.39</v>
      </c>
      <c r="I278" s="76"/>
      <c r="J278" s="28">
        <v>254.74</v>
      </c>
      <c r="K278" s="34">
        <v>555</v>
      </c>
      <c r="L278" s="65"/>
    </row>
    <row r="279" s="4" customFormat="1" ht="20" customHeight="1" spans="1:12">
      <c r="A279" s="50"/>
      <c r="B279" s="66"/>
      <c r="C279" s="51"/>
      <c r="D279" s="74" t="s">
        <v>428</v>
      </c>
      <c r="E279" s="50"/>
      <c r="F279" s="64" t="s">
        <v>412</v>
      </c>
      <c r="G279" s="28">
        <v>116.2</v>
      </c>
      <c r="H279" s="28">
        <v>115.5</v>
      </c>
      <c r="I279" s="76"/>
      <c r="J279" s="28">
        <v>231.7</v>
      </c>
      <c r="K279" s="28">
        <v>505.644484451718</v>
      </c>
      <c r="L279" s="28"/>
    </row>
    <row r="280" s="4" customFormat="1" ht="20" customHeight="1" spans="1:12">
      <c r="A280" s="50"/>
      <c r="B280" s="66"/>
      <c r="C280" s="51"/>
      <c r="D280" s="74" t="s">
        <v>285</v>
      </c>
      <c r="E280" s="50"/>
      <c r="F280" s="64" t="s">
        <v>413</v>
      </c>
      <c r="G280" s="28">
        <v>128.63</v>
      </c>
      <c r="H280" s="28">
        <v>124.31</v>
      </c>
      <c r="I280" s="76"/>
      <c r="J280" s="28">
        <v>252.94</v>
      </c>
      <c r="K280" s="28">
        <v>562.39</v>
      </c>
      <c r="L280" s="28"/>
    </row>
    <row r="281" s="4" customFormat="1" ht="20" customHeight="1" spans="1:12">
      <c r="A281" s="50"/>
      <c r="B281" s="66"/>
      <c r="C281" s="51"/>
      <c r="D281" s="74" t="s">
        <v>429</v>
      </c>
      <c r="E281" s="50"/>
      <c r="F281" s="64" t="s">
        <v>414</v>
      </c>
      <c r="G281" s="28">
        <v>119.45</v>
      </c>
      <c r="H281" s="28">
        <v>120</v>
      </c>
      <c r="I281" s="76"/>
      <c r="J281" s="28">
        <v>239.45</v>
      </c>
      <c r="K281" s="28">
        <v>532.38</v>
      </c>
      <c r="L281" s="28"/>
    </row>
    <row r="282" s="4" customFormat="1" ht="20" customHeight="1" spans="1:12">
      <c r="A282" s="50"/>
      <c r="B282" s="66"/>
      <c r="C282" s="51"/>
      <c r="D282" s="74" t="s">
        <v>428</v>
      </c>
      <c r="E282" s="50"/>
      <c r="F282" s="64" t="s">
        <v>420</v>
      </c>
      <c r="G282" s="65">
        <v>115.51</v>
      </c>
      <c r="H282" s="65">
        <v>122.71</v>
      </c>
      <c r="I282" s="76"/>
      <c r="J282" s="78">
        <v>238.22</v>
      </c>
      <c r="K282" s="78">
        <v>529.380424666667</v>
      </c>
      <c r="L282" s="78"/>
    </row>
    <row r="283" s="4" customFormat="1" ht="20" customHeight="1" spans="1:12">
      <c r="A283" s="50"/>
      <c r="B283" s="66"/>
      <c r="C283" s="71"/>
      <c r="D283" s="81"/>
      <c r="E283" s="50"/>
      <c r="F283" s="32" t="s">
        <v>376</v>
      </c>
      <c r="G283" s="70"/>
      <c r="H283" s="70"/>
      <c r="I283" s="76"/>
      <c r="J283" s="70"/>
      <c r="K283" s="70">
        <v>511.123559782798</v>
      </c>
      <c r="L283" s="79"/>
    </row>
    <row r="284" s="4" customFormat="1" ht="20" customHeight="1" spans="1:12">
      <c r="A284" s="17" t="s">
        <v>430</v>
      </c>
      <c r="B284" s="17">
        <v>7</v>
      </c>
      <c r="C284" s="17" t="s">
        <v>431</v>
      </c>
      <c r="D284" s="9" t="s">
        <v>432</v>
      </c>
      <c r="E284" s="85" t="s">
        <v>361</v>
      </c>
      <c r="F284" s="86" t="s">
        <v>433</v>
      </c>
      <c r="G284" s="87">
        <v>13.7533714285714</v>
      </c>
      <c r="H284" s="87">
        <v>13.9675714</v>
      </c>
      <c r="I284" s="87">
        <v>14.0531866666666</v>
      </c>
      <c r="J284" s="87">
        <v>41.774129495238</v>
      </c>
      <c r="K284" s="87">
        <v>687.983811687007</v>
      </c>
      <c r="L284" s="87">
        <v>6.97550752291283</v>
      </c>
    </row>
    <row r="285" s="4" customFormat="1" ht="20" customHeight="1" spans="1:12">
      <c r="A285" s="17"/>
      <c r="B285" s="17"/>
      <c r="C285" s="17"/>
      <c r="D285" s="14"/>
      <c r="E285" s="85"/>
      <c r="F285" s="86" t="s">
        <v>434</v>
      </c>
      <c r="G285" s="30">
        <v>10.21</v>
      </c>
      <c r="H285" s="30">
        <v>10.06</v>
      </c>
      <c r="I285" s="30">
        <v>10.54</v>
      </c>
      <c r="J285" s="30">
        <v>30.81</v>
      </c>
      <c r="K285" s="30">
        <v>513.5</v>
      </c>
      <c r="L285" s="30">
        <v>8.48667948365836</v>
      </c>
    </row>
    <row r="286" s="4" customFormat="1" ht="20" customHeight="1" spans="1:12">
      <c r="A286" s="17"/>
      <c r="B286" s="17"/>
      <c r="C286" s="17"/>
      <c r="D286" s="14"/>
      <c r="E286" s="85"/>
      <c r="F286" s="86" t="s">
        <v>435</v>
      </c>
      <c r="G286" s="31">
        <v>13.7073853630732</v>
      </c>
      <c r="H286" s="31">
        <v>13.2773853630732</v>
      </c>
      <c r="I286" s="31">
        <v>13.1773853630732</v>
      </c>
      <c r="J286" s="31">
        <v>40.1621560892196</v>
      </c>
      <c r="K286" s="31">
        <v>669.54</v>
      </c>
      <c r="L286" s="31">
        <v>7.8355264217494</v>
      </c>
    </row>
    <row r="287" s="4" customFormat="1" ht="20" customHeight="1" spans="1:12">
      <c r="A287" s="17"/>
      <c r="B287" s="17"/>
      <c r="C287" s="17"/>
      <c r="D287" s="14"/>
      <c r="E287" s="85"/>
      <c r="F287" s="86" t="s">
        <v>436</v>
      </c>
      <c r="G287" s="88">
        <v>12.5</v>
      </c>
      <c r="H287" s="88">
        <v>13.1</v>
      </c>
      <c r="I287" s="88">
        <v>12.6</v>
      </c>
      <c r="J287" s="88">
        <v>38.2</v>
      </c>
      <c r="K287" s="88">
        <v>636.666666666667</v>
      </c>
      <c r="L287" s="88">
        <v>7.97060486150367</v>
      </c>
    </row>
    <row r="288" s="4" customFormat="1" ht="20" customHeight="1" spans="1:12">
      <c r="A288" s="17"/>
      <c r="B288" s="17"/>
      <c r="C288" s="17"/>
      <c r="D288" s="14"/>
      <c r="E288" s="85"/>
      <c r="F288" s="86" t="s">
        <v>437</v>
      </c>
      <c r="G288" s="30">
        <v>13.08</v>
      </c>
      <c r="H288" s="30">
        <v>13.22</v>
      </c>
      <c r="I288" s="30">
        <v>13.15</v>
      </c>
      <c r="J288" s="30">
        <v>39.45</v>
      </c>
      <c r="K288" s="30">
        <v>649.415185185185</v>
      </c>
      <c r="L288" s="30">
        <v>5.79243765084473</v>
      </c>
    </row>
    <row r="289" s="4" customFormat="1" ht="20" customHeight="1" spans="1:12">
      <c r="A289" s="17"/>
      <c r="B289" s="17"/>
      <c r="C289" s="17"/>
      <c r="D289" s="14"/>
      <c r="E289" s="85"/>
      <c r="F289" s="86" t="s">
        <v>438</v>
      </c>
      <c r="G289" s="30">
        <v>13.55</v>
      </c>
      <c r="H289" s="30">
        <v>13.65</v>
      </c>
      <c r="I289" s="30">
        <v>13.22</v>
      </c>
      <c r="J289" s="30">
        <v>40.42</v>
      </c>
      <c r="K289" s="30">
        <v>675.36</v>
      </c>
      <c r="L289" s="30">
        <v>9.33</v>
      </c>
    </row>
    <row r="290" s="4" customFormat="1" ht="20" customHeight="1" spans="1:12">
      <c r="A290" s="17"/>
      <c r="B290" s="17"/>
      <c r="C290" s="17"/>
      <c r="D290" s="14"/>
      <c r="E290" s="85"/>
      <c r="F290" s="86" t="s">
        <v>439</v>
      </c>
      <c r="G290" s="89">
        <v>11.50588</v>
      </c>
      <c r="H290" s="89">
        <v>11.62353</v>
      </c>
      <c r="I290" s="89">
        <v>11.46</v>
      </c>
      <c r="J290" s="89">
        <v>34.58941</v>
      </c>
      <c r="K290" s="89">
        <v>577.93789385213</v>
      </c>
      <c r="L290" s="89">
        <v>5.50283374037563</v>
      </c>
    </row>
    <row r="291" s="4" customFormat="1" ht="20" customHeight="1" spans="1:12">
      <c r="A291" s="17"/>
      <c r="B291" s="17"/>
      <c r="C291" s="17"/>
      <c r="D291" s="14"/>
      <c r="E291" s="85"/>
      <c r="F291" s="86" t="s">
        <v>440</v>
      </c>
      <c r="G291" s="89">
        <v>11.95</v>
      </c>
      <c r="H291" s="89">
        <v>12.32</v>
      </c>
      <c r="I291" s="89">
        <v>12.45</v>
      </c>
      <c r="J291" s="89">
        <v>36.72</v>
      </c>
      <c r="K291" s="89">
        <v>604.444444444444</v>
      </c>
      <c r="L291" s="89">
        <v>5.54757114113252</v>
      </c>
    </row>
    <row r="292" s="4" customFormat="1" ht="20" customHeight="1" spans="1:12">
      <c r="A292" s="17"/>
      <c r="B292" s="17"/>
      <c r="C292" s="17"/>
      <c r="D292" s="14"/>
      <c r="E292" s="85"/>
      <c r="F292" s="86" t="s">
        <v>441</v>
      </c>
      <c r="G292" s="30">
        <v>15.2</v>
      </c>
      <c r="H292" s="30">
        <v>14.63</v>
      </c>
      <c r="I292" s="30">
        <v>14.88</v>
      </c>
      <c r="J292" s="30">
        <v>44.71</v>
      </c>
      <c r="K292" s="30">
        <v>739.256341765873</v>
      </c>
      <c r="L292" s="30">
        <v>8.17805021670149</v>
      </c>
    </row>
    <row r="293" s="4" customFormat="1" ht="20" customHeight="1" spans="1:12">
      <c r="A293" s="17"/>
      <c r="B293" s="17"/>
      <c r="C293" s="17"/>
      <c r="D293" s="14"/>
      <c r="E293" s="85"/>
      <c r="F293" s="86" t="s">
        <v>442</v>
      </c>
      <c r="G293" s="89">
        <v>12.61</v>
      </c>
      <c r="H293" s="89">
        <v>12.98</v>
      </c>
      <c r="I293" s="89">
        <v>12.32</v>
      </c>
      <c r="J293" s="89">
        <v>37.91</v>
      </c>
      <c r="K293" s="89">
        <v>619.444444444444</v>
      </c>
      <c r="L293" s="89">
        <v>4.69483568075116</v>
      </c>
    </row>
    <row r="294" s="4" customFormat="1" ht="20" customHeight="1" spans="1:12">
      <c r="A294" s="17"/>
      <c r="B294" s="17"/>
      <c r="C294" s="17"/>
      <c r="D294" s="14"/>
      <c r="E294" s="85"/>
      <c r="F294" s="86" t="s">
        <v>443</v>
      </c>
      <c r="G294" s="89">
        <v>12.735</v>
      </c>
      <c r="H294" s="89">
        <v>12.455</v>
      </c>
      <c r="I294" s="89">
        <v>12.53</v>
      </c>
      <c r="J294" s="89">
        <v>37.72</v>
      </c>
      <c r="K294" s="89">
        <v>628.666666666667</v>
      </c>
      <c r="L294" s="89">
        <v>6.37337845459673</v>
      </c>
    </row>
    <row r="295" s="4" customFormat="1" ht="20" customHeight="1" spans="1:12">
      <c r="A295" s="17"/>
      <c r="B295" s="17"/>
      <c r="C295" s="17"/>
      <c r="D295" s="12"/>
      <c r="E295" s="85"/>
      <c r="F295" s="90" t="s">
        <v>376</v>
      </c>
      <c r="G295" s="40"/>
      <c r="H295" s="40"/>
      <c r="I295" s="40"/>
      <c r="J295" s="40"/>
      <c r="K295" s="40">
        <v>636.565041337493</v>
      </c>
      <c r="L295" s="96">
        <v>7.04</v>
      </c>
    </row>
    <row r="296" s="4" customFormat="1" ht="20" customHeight="1" spans="1:12">
      <c r="A296" s="17"/>
      <c r="B296" s="17"/>
      <c r="C296" s="17"/>
      <c r="D296" s="17" t="s">
        <v>432</v>
      </c>
      <c r="E296" s="85" t="s">
        <v>374</v>
      </c>
      <c r="F296" s="91" t="s">
        <v>436</v>
      </c>
      <c r="G296" s="88">
        <v>12.8</v>
      </c>
      <c r="H296" s="88">
        <v>13.26</v>
      </c>
      <c r="I296" s="88">
        <v>12.22</v>
      </c>
      <c r="J296" s="88">
        <v>38.2788864</v>
      </c>
      <c r="K296" s="88">
        <v>638</v>
      </c>
      <c r="L296" s="88">
        <v>7.73993808049533</v>
      </c>
    </row>
    <row r="297" s="4" customFormat="1" ht="20" customHeight="1" spans="1:12">
      <c r="A297" s="17"/>
      <c r="B297" s="17"/>
      <c r="C297" s="17"/>
      <c r="D297" s="17"/>
      <c r="E297" s="85"/>
      <c r="F297" s="29" t="s">
        <v>439</v>
      </c>
      <c r="G297" s="89">
        <v>9.61</v>
      </c>
      <c r="H297" s="89">
        <v>9.75</v>
      </c>
      <c r="I297" s="89">
        <v>9.55</v>
      </c>
      <c r="J297" s="89">
        <v>28.91</v>
      </c>
      <c r="K297" s="89">
        <v>481.594945027486</v>
      </c>
      <c r="L297" s="89">
        <v>2.73631840796018</v>
      </c>
    </row>
    <row r="298" s="4" customFormat="1" ht="20" customHeight="1" spans="1:12">
      <c r="A298" s="17"/>
      <c r="B298" s="17"/>
      <c r="C298" s="17"/>
      <c r="D298" s="17"/>
      <c r="E298" s="85"/>
      <c r="F298" s="30" t="s">
        <v>440</v>
      </c>
      <c r="G298" s="88">
        <v>11.65</v>
      </c>
      <c r="H298" s="88">
        <v>11.05</v>
      </c>
      <c r="I298" s="88">
        <v>11.85</v>
      </c>
      <c r="J298" s="88">
        <v>34.55</v>
      </c>
      <c r="K298" s="88">
        <v>568.724279835391</v>
      </c>
      <c r="L298" s="88">
        <v>2.73565269104967</v>
      </c>
    </row>
    <row r="299" s="4" customFormat="1" ht="20" customHeight="1" spans="1:12">
      <c r="A299" s="17"/>
      <c r="B299" s="17"/>
      <c r="C299" s="17"/>
      <c r="D299" s="17"/>
      <c r="E299" s="85"/>
      <c r="F299" s="92" t="s">
        <v>437</v>
      </c>
      <c r="G299" s="30">
        <v>13.33</v>
      </c>
      <c r="H299" s="30">
        <v>13.28</v>
      </c>
      <c r="I299" s="30">
        <v>13.07</v>
      </c>
      <c r="J299" s="30">
        <v>39.68</v>
      </c>
      <c r="K299" s="30">
        <v>653.201382716049</v>
      </c>
      <c r="L299" s="30">
        <v>5.53191489361703</v>
      </c>
    </row>
    <row r="300" s="4" customFormat="1" ht="20" customHeight="1" spans="1:12">
      <c r="A300" s="17"/>
      <c r="B300" s="17"/>
      <c r="C300" s="17"/>
      <c r="D300" s="17"/>
      <c r="E300" s="85"/>
      <c r="F300" s="92" t="s">
        <v>443</v>
      </c>
      <c r="G300" s="89">
        <v>12.52</v>
      </c>
      <c r="H300" s="89">
        <v>11.725</v>
      </c>
      <c r="I300" s="89">
        <v>11.46</v>
      </c>
      <c r="J300" s="30">
        <v>35.705</v>
      </c>
      <c r="K300" s="89">
        <v>595.083333333333</v>
      </c>
      <c r="L300" s="89">
        <v>3.00014423770374</v>
      </c>
    </row>
    <row r="301" s="4" customFormat="1" ht="20" customHeight="1" spans="1:12">
      <c r="A301" s="17"/>
      <c r="B301" s="17"/>
      <c r="C301" s="17"/>
      <c r="D301" s="17"/>
      <c r="E301" s="85"/>
      <c r="F301" s="86" t="s">
        <v>435</v>
      </c>
      <c r="G301" s="89">
        <v>11.5447369763151</v>
      </c>
      <c r="H301" s="89">
        <v>11.0147369763151</v>
      </c>
      <c r="I301" s="89">
        <v>11.1147369763151</v>
      </c>
      <c r="J301" s="89">
        <v>33.6742109289454</v>
      </c>
      <c r="K301" s="89">
        <v>561.239655</v>
      </c>
      <c r="L301" s="89">
        <v>6.63873361200836</v>
      </c>
    </row>
    <row r="302" s="4" customFormat="1" ht="20" customHeight="1" spans="1:12">
      <c r="A302" s="17"/>
      <c r="B302" s="17"/>
      <c r="C302" s="17"/>
      <c r="D302" s="17"/>
      <c r="E302" s="85"/>
      <c r="F302" s="93" t="s">
        <v>441</v>
      </c>
      <c r="G302" s="89">
        <v>12.702014474268</v>
      </c>
      <c r="H302" s="89">
        <v>12.1</v>
      </c>
      <c r="I302" s="89">
        <v>11.7194395149364</v>
      </c>
      <c r="J302" s="89">
        <v>36.5214539892044</v>
      </c>
      <c r="K302" s="89">
        <v>608.846154813275</v>
      </c>
      <c r="L302" s="89">
        <v>3.3729761304756</v>
      </c>
    </row>
    <row r="303" s="4" customFormat="1" ht="20" customHeight="1" spans="1:12">
      <c r="A303" s="17"/>
      <c r="B303" s="17"/>
      <c r="C303" s="17"/>
      <c r="D303" s="17"/>
      <c r="E303" s="85"/>
      <c r="F303" s="94" t="s">
        <v>442</v>
      </c>
      <c r="G303" s="30">
        <v>12.32</v>
      </c>
      <c r="H303" s="30">
        <v>12.82</v>
      </c>
      <c r="I303" s="30">
        <v>12.96</v>
      </c>
      <c r="J303" s="30">
        <v>38.1</v>
      </c>
      <c r="K303" s="30">
        <v>627.191851851852</v>
      </c>
      <c r="L303" s="30">
        <v>2.00803212851405</v>
      </c>
    </row>
    <row r="304" s="4" customFormat="1" ht="20" customHeight="1" spans="1:12">
      <c r="A304" s="17"/>
      <c r="B304" s="17"/>
      <c r="C304" s="17"/>
      <c r="D304" s="17"/>
      <c r="E304" s="85"/>
      <c r="F304" s="95" t="s">
        <v>376</v>
      </c>
      <c r="G304" s="96"/>
      <c r="H304" s="96"/>
      <c r="I304" s="96"/>
      <c r="J304" s="96"/>
      <c r="K304" s="96">
        <v>591.735200322173</v>
      </c>
      <c r="L304" s="40">
        <v>4.24</v>
      </c>
    </row>
    <row r="305" s="4" customFormat="1" ht="20" customHeight="1" spans="1:12">
      <c r="A305" s="17"/>
      <c r="B305" s="17"/>
      <c r="C305" s="17"/>
      <c r="D305" s="17" t="s">
        <v>432</v>
      </c>
      <c r="E305" s="85" t="s">
        <v>377</v>
      </c>
      <c r="F305" s="86" t="s">
        <v>440</v>
      </c>
      <c r="G305" s="30">
        <v>145.6</v>
      </c>
      <c r="H305" s="30">
        <v>138.5</v>
      </c>
      <c r="I305" s="30"/>
      <c r="J305" s="30">
        <v>284.1</v>
      </c>
      <c r="K305" s="30">
        <v>602.225755166932</v>
      </c>
      <c r="L305" s="30">
        <v>3.64830353885442</v>
      </c>
    </row>
    <row r="306" s="4" customFormat="1" ht="20" customHeight="1" spans="1:12">
      <c r="A306" s="17"/>
      <c r="B306" s="17"/>
      <c r="C306" s="17"/>
      <c r="D306" s="17"/>
      <c r="E306" s="85"/>
      <c r="F306" s="97" t="s">
        <v>439</v>
      </c>
      <c r="G306" s="30">
        <v>131.8</v>
      </c>
      <c r="H306" s="30">
        <v>128.6</v>
      </c>
      <c r="I306" s="30"/>
      <c r="J306" s="30">
        <v>260.4</v>
      </c>
      <c r="K306" s="30">
        <v>575.884615384615</v>
      </c>
      <c r="L306" s="30">
        <v>3.49761526232114</v>
      </c>
    </row>
    <row r="307" s="4" customFormat="1" ht="20" customHeight="1" spans="1:12">
      <c r="A307" s="17"/>
      <c r="B307" s="17"/>
      <c r="C307" s="17"/>
      <c r="D307" s="17"/>
      <c r="E307" s="85"/>
      <c r="F307" s="91" t="s">
        <v>435</v>
      </c>
      <c r="G307" s="31">
        <v>131.71</v>
      </c>
      <c r="H307" s="31">
        <v>119.31</v>
      </c>
      <c r="I307" s="30"/>
      <c r="J307" s="31">
        <v>251.02</v>
      </c>
      <c r="K307" s="31">
        <v>557.825011333333</v>
      </c>
      <c r="L307" s="31">
        <v>3.59059803029457</v>
      </c>
    </row>
    <row r="308" s="4" customFormat="1" ht="20" customHeight="1" spans="1:12">
      <c r="A308" s="17"/>
      <c r="B308" s="17"/>
      <c r="C308" s="17"/>
      <c r="D308" s="17"/>
      <c r="E308" s="85"/>
      <c r="F308" s="97" t="s">
        <v>436</v>
      </c>
      <c r="G308" s="30">
        <v>132.46</v>
      </c>
      <c r="H308" s="30">
        <v>134.62</v>
      </c>
      <c r="I308" s="30"/>
      <c r="J308" s="30">
        <v>267.08</v>
      </c>
      <c r="K308" s="30">
        <v>593.807866666667</v>
      </c>
      <c r="L308" s="30">
        <v>8.5</v>
      </c>
    </row>
    <row r="309" s="4" customFormat="1" ht="20" customHeight="1" spans="1:12">
      <c r="A309" s="17"/>
      <c r="B309" s="17"/>
      <c r="C309" s="17"/>
      <c r="D309" s="17"/>
      <c r="E309" s="85"/>
      <c r="F309" s="97" t="s">
        <v>437</v>
      </c>
      <c r="G309" s="30">
        <v>125.1</v>
      </c>
      <c r="H309" s="30">
        <v>123.4</v>
      </c>
      <c r="I309" s="30"/>
      <c r="J309" s="30">
        <v>248.5</v>
      </c>
      <c r="K309" s="30">
        <v>531.009455128205</v>
      </c>
      <c r="L309" s="30">
        <v>4.10557184750733</v>
      </c>
    </row>
    <row r="310" s="4" customFormat="1" ht="20" customHeight="1" spans="1:12">
      <c r="A310" s="17"/>
      <c r="B310" s="17"/>
      <c r="C310" s="17"/>
      <c r="D310" s="17"/>
      <c r="E310" s="85"/>
      <c r="F310" s="91" t="s">
        <v>442</v>
      </c>
      <c r="G310" s="30">
        <v>138.64</v>
      </c>
      <c r="H310" s="30">
        <v>137.8</v>
      </c>
      <c r="I310" s="30"/>
      <c r="J310" s="30">
        <v>276.44</v>
      </c>
      <c r="K310" s="30">
        <v>614.341826666667</v>
      </c>
      <c r="L310" s="30">
        <v>4.28549871736835</v>
      </c>
    </row>
    <row r="311" s="4" customFormat="1" ht="20" customHeight="1" spans="1:12">
      <c r="A311" s="17"/>
      <c r="B311" s="17"/>
      <c r="C311" s="17"/>
      <c r="D311" s="17"/>
      <c r="E311" s="85"/>
      <c r="F311" s="97" t="s">
        <v>441</v>
      </c>
      <c r="G311" s="30">
        <v>141.65</v>
      </c>
      <c r="H311" s="30">
        <v>134.1</v>
      </c>
      <c r="I311" s="30"/>
      <c r="J311" s="30">
        <v>275.75</v>
      </c>
      <c r="K311" s="30">
        <v>612.780841666667</v>
      </c>
      <c r="L311" s="30">
        <v>5.037940600056</v>
      </c>
    </row>
    <row r="312" s="4" customFormat="1" ht="20" customHeight="1" spans="1:12">
      <c r="A312" s="17"/>
      <c r="B312" s="17"/>
      <c r="C312" s="17"/>
      <c r="D312" s="17"/>
      <c r="E312" s="85"/>
      <c r="F312" s="97" t="s">
        <v>444</v>
      </c>
      <c r="G312" s="30">
        <v>125.72</v>
      </c>
      <c r="H312" s="30">
        <v>122.44</v>
      </c>
      <c r="I312" s="30"/>
      <c r="J312" s="30">
        <v>248.16</v>
      </c>
      <c r="K312" s="30">
        <v>491.503267973856</v>
      </c>
      <c r="L312" s="30">
        <v>2.82162834058421</v>
      </c>
    </row>
    <row r="313" s="4" customFormat="1" ht="20" customHeight="1" spans="1:12">
      <c r="A313" s="17"/>
      <c r="B313" s="17"/>
      <c r="C313" s="17"/>
      <c r="D313" s="17"/>
      <c r="E313" s="85"/>
      <c r="F313" s="98" t="s">
        <v>376</v>
      </c>
      <c r="G313" s="40"/>
      <c r="H313" s="40"/>
      <c r="I313" s="30"/>
      <c r="J313" s="40"/>
      <c r="K313" s="40">
        <v>572.422329998368</v>
      </c>
      <c r="L313" s="40">
        <v>4.5</v>
      </c>
    </row>
    <row r="314" s="4" customFormat="1" ht="20" customHeight="1" spans="1:12">
      <c r="A314" s="17"/>
      <c r="B314" s="16" t="s">
        <v>105</v>
      </c>
      <c r="C314" s="17" t="s">
        <v>445</v>
      </c>
      <c r="D314" s="17" t="s">
        <v>445</v>
      </c>
      <c r="E314" s="85" t="s">
        <v>361</v>
      </c>
      <c r="F314" s="86" t="s">
        <v>433</v>
      </c>
      <c r="G314" s="87">
        <v>12.9028571429</v>
      </c>
      <c r="H314" s="87">
        <v>12.996</v>
      </c>
      <c r="I314" s="87">
        <v>12.9409142857143</v>
      </c>
      <c r="J314" s="87">
        <v>38.8397714286143</v>
      </c>
      <c r="K314" s="87">
        <v>639.657470194709</v>
      </c>
      <c r="L314" s="87"/>
    </row>
    <row r="315" s="4" customFormat="1" ht="20" customHeight="1" spans="1:12">
      <c r="A315" s="17"/>
      <c r="B315" s="17"/>
      <c r="C315" s="17"/>
      <c r="D315" s="17"/>
      <c r="E315" s="85"/>
      <c r="F315" s="86" t="s">
        <v>434</v>
      </c>
      <c r="G315" s="30">
        <v>9.43</v>
      </c>
      <c r="H315" s="30">
        <v>9.28</v>
      </c>
      <c r="I315" s="30">
        <v>9.69</v>
      </c>
      <c r="J315" s="30">
        <v>28.4</v>
      </c>
      <c r="K315" s="30">
        <v>473.333333333333</v>
      </c>
      <c r="L315" s="30"/>
    </row>
    <row r="316" s="4" customFormat="1" ht="20" customHeight="1" spans="1:12">
      <c r="A316" s="17"/>
      <c r="B316" s="17"/>
      <c r="C316" s="17"/>
      <c r="D316" s="17"/>
      <c r="E316" s="85"/>
      <c r="F316" s="86" t="s">
        <v>435</v>
      </c>
      <c r="G316" s="31">
        <v>12.2046334768326</v>
      </c>
      <c r="H316" s="31">
        <v>12.3046334768326</v>
      </c>
      <c r="I316" s="31">
        <v>12.7346334768326</v>
      </c>
      <c r="J316" s="31">
        <v>37.2439004304978</v>
      </c>
      <c r="K316" s="31">
        <v>620.89</v>
      </c>
      <c r="L316" s="31"/>
    </row>
    <row r="317" s="4" customFormat="1" ht="20" customHeight="1" spans="1:12">
      <c r="A317" s="17"/>
      <c r="B317" s="17"/>
      <c r="C317" s="17"/>
      <c r="D317" s="17"/>
      <c r="E317" s="85"/>
      <c r="F317" s="86" t="s">
        <v>436</v>
      </c>
      <c r="G317" s="88">
        <v>11.88</v>
      </c>
      <c r="H317" s="88">
        <v>12.14</v>
      </c>
      <c r="I317" s="88">
        <v>11.36</v>
      </c>
      <c r="J317" s="88">
        <v>35.38</v>
      </c>
      <c r="K317" s="88">
        <v>589.666666666667</v>
      </c>
      <c r="L317" s="88"/>
    </row>
    <row r="318" s="4" customFormat="1" ht="20" customHeight="1" spans="1:12">
      <c r="A318" s="17"/>
      <c r="B318" s="17"/>
      <c r="C318" s="17"/>
      <c r="D318" s="17"/>
      <c r="E318" s="85"/>
      <c r="F318" s="86" t="s">
        <v>437</v>
      </c>
      <c r="G318" s="30">
        <v>12.44</v>
      </c>
      <c r="H318" s="30">
        <v>12.34</v>
      </c>
      <c r="I318" s="30">
        <v>12.51</v>
      </c>
      <c r="J318" s="30">
        <v>37.29</v>
      </c>
      <c r="K318" s="30">
        <v>613.857851851852</v>
      </c>
      <c r="L318" s="30"/>
    </row>
    <row r="319" s="4" customFormat="1" ht="20" customHeight="1" spans="1:12">
      <c r="A319" s="17"/>
      <c r="B319" s="17"/>
      <c r="C319" s="17"/>
      <c r="D319" s="17"/>
      <c r="E319" s="85"/>
      <c r="F319" s="86" t="s">
        <v>438</v>
      </c>
      <c r="G319" s="30">
        <v>11.59</v>
      </c>
      <c r="H319" s="30">
        <v>13.1</v>
      </c>
      <c r="I319" s="30">
        <v>12.28</v>
      </c>
      <c r="J319" s="30">
        <v>36.97</v>
      </c>
      <c r="K319" s="30">
        <v>617.71</v>
      </c>
      <c r="L319" s="30"/>
    </row>
    <row r="320" s="4" customFormat="1" ht="20" customHeight="1" spans="1:12">
      <c r="A320" s="17"/>
      <c r="B320" s="17"/>
      <c r="C320" s="17"/>
      <c r="D320" s="17"/>
      <c r="E320" s="85"/>
      <c r="F320" s="86" t="s">
        <v>439</v>
      </c>
      <c r="G320" s="89">
        <v>10.90588</v>
      </c>
      <c r="H320" s="89">
        <v>10.89706</v>
      </c>
      <c r="I320" s="89">
        <v>10.98235</v>
      </c>
      <c r="J320" s="89">
        <v>32.78529</v>
      </c>
      <c r="K320" s="89">
        <v>547.793716398496</v>
      </c>
      <c r="L320" s="89"/>
    </row>
    <row r="321" s="4" customFormat="1" ht="20" customHeight="1" spans="1:12">
      <c r="A321" s="17"/>
      <c r="B321" s="17"/>
      <c r="C321" s="17"/>
      <c r="D321" s="17"/>
      <c r="E321" s="85"/>
      <c r="F321" s="86" t="s">
        <v>440</v>
      </c>
      <c r="G321" s="89">
        <v>11.12</v>
      </c>
      <c r="H321" s="89">
        <v>11.65</v>
      </c>
      <c r="I321" s="89">
        <v>12.02</v>
      </c>
      <c r="J321" s="89">
        <v>34.79</v>
      </c>
      <c r="K321" s="89">
        <v>572.674897119341</v>
      </c>
      <c r="L321" s="89"/>
    </row>
    <row r="322" s="4" customFormat="1" ht="20" customHeight="1" spans="1:12">
      <c r="A322" s="17"/>
      <c r="B322" s="17"/>
      <c r="C322" s="17"/>
      <c r="D322" s="17"/>
      <c r="E322" s="85"/>
      <c r="F322" s="86" t="s">
        <v>441</v>
      </c>
      <c r="G322" s="30">
        <v>14.47</v>
      </c>
      <c r="H322" s="30">
        <v>13.11</v>
      </c>
      <c r="I322" s="30">
        <v>13.75</v>
      </c>
      <c r="J322" s="30">
        <v>41.33</v>
      </c>
      <c r="K322" s="30">
        <v>683.369818948413</v>
      </c>
      <c r="L322" s="30"/>
    </row>
    <row r="323" s="4" customFormat="1" ht="20" customHeight="1" spans="1:12">
      <c r="A323" s="17"/>
      <c r="B323" s="17"/>
      <c r="C323" s="17"/>
      <c r="D323" s="17"/>
      <c r="E323" s="85"/>
      <c r="F323" s="86" t="s">
        <v>442</v>
      </c>
      <c r="G323" s="89">
        <v>11.86</v>
      </c>
      <c r="H323" s="89">
        <v>12.03</v>
      </c>
      <c r="I323" s="89">
        <v>12.32</v>
      </c>
      <c r="J323" s="89">
        <v>36.21</v>
      </c>
      <c r="K323" s="89">
        <v>591.666666666667</v>
      </c>
      <c r="L323" s="89"/>
    </row>
    <row r="324" s="4" customFormat="1" ht="20" customHeight="1" spans="1:12">
      <c r="A324" s="17"/>
      <c r="B324" s="17"/>
      <c r="C324" s="17"/>
      <c r="D324" s="17"/>
      <c r="E324" s="85"/>
      <c r="F324" s="86" t="s">
        <v>443</v>
      </c>
      <c r="G324" s="89">
        <v>12.24</v>
      </c>
      <c r="H324" s="89">
        <v>11.45</v>
      </c>
      <c r="I324" s="89">
        <v>11.77</v>
      </c>
      <c r="J324" s="89">
        <v>35.46</v>
      </c>
      <c r="K324" s="89">
        <v>591</v>
      </c>
      <c r="L324" s="89"/>
    </row>
    <row r="325" s="4" customFormat="1" ht="20" customHeight="1" spans="1:12">
      <c r="A325" s="17"/>
      <c r="B325" s="17"/>
      <c r="C325" s="17"/>
      <c r="D325" s="17"/>
      <c r="E325" s="85"/>
      <c r="F325" s="90" t="s">
        <v>376</v>
      </c>
      <c r="G325" s="96"/>
      <c r="H325" s="96"/>
      <c r="I325" s="96"/>
      <c r="J325" s="96"/>
      <c r="K325" s="96">
        <v>594.692765561771</v>
      </c>
      <c r="L325" s="96"/>
    </row>
    <row r="326" s="4" customFormat="1" ht="20" customHeight="1" spans="1:12">
      <c r="A326" s="17"/>
      <c r="B326" s="17"/>
      <c r="C326" s="17"/>
      <c r="D326" s="17" t="s">
        <v>445</v>
      </c>
      <c r="E326" s="85" t="s">
        <v>374</v>
      </c>
      <c r="F326" s="91" t="s">
        <v>436</v>
      </c>
      <c r="G326" s="88">
        <v>11.25</v>
      </c>
      <c r="H326" s="88">
        <v>11.54</v>
      </c>
      <c r="I326" s="88">
        <v>12.74</v>
      </c>
      <c r="J326" s="88">
        <v>35.496</v>
      </c>
      <c r="K326" s="88">
        <v>592.166666666667</v>
      </c>
      <c r="L326" s="88"/>
    </row>
    <row r="327" s="4" customFormat="1" ht="20" customHeight="1" spans="1:12">
      <c r="A327" s="17"/>
      <c r="B327" s="17"/>
      <c r="C327" s="17"/>
      <c r="D327" s="17"/>
      <c r="E327" s="85"/>
      <c r="F327" s="29" t="s">
        <v>439</v>
      </c>
      <c r="G327" s="89">
        <v>9.34</v>
      </c>
      <c r="H327" s="89">
        <v>9.29</v>
      </c>
      <c r="I327" s="89">
        <v>9.51</v>
      </c>
      <c r="J327" s="89">
        <v>28.14</v>
      </c>
      <c r="K327" s="89">
        <v>468.76796101949</v>
      </c>
      <c r="L327" s="89"/>
    </row>
    <row r="328" s="4" customFormat="1" ht="20" customHeight="1" spans="1:12">
      <c r="A328" s="17"/>
      <c r="B328" s="17"/>
      <c r="C328" s="17"/>
      <c r="D328" s="17"/>
      <c r="E328" s="85"/>
      <c r="F328" s="92" t="s">
        <v>437</v>
      </c>
      <c r="G328" s="30">
        <v>12.75</v>
      </c>
      <c r="H328" s="30">
        <v>12.34</v>
      </c>
      <c r="I328" s="30">
        <v>12.51</v>
      </c>
      <c r="J328" s="30">
        <v>37.6</v>
      </c>
      <c r="K328" s="30">
        <v>618.960987654321</v>
      </c>
      <c r="L328" s="30"/>
    </row>
    <row r="329" s="4" customFormat="1" ht="20" customHeight="1" spans="1:12">
      <c r="A329" s="17"/>
      <c r="B329" s="17"/>
      <c r="C329" s="17"/>
      <c r="D329" s="17"/>
      <c r="E329" s="85"/>
      <c r="F329" s="92" t="s">
        <v>443</v>
      </c>
      <c r="G329" s="89">
        <v>11.415</v>
      </c>
      <c r="H329" s="89">
        <v>11.515</v>
      </c>
      <c r="I329" s="89">
        <v>11.735</v>
      </c>
      <c r="J329" s="30">
        <v>34.665</v>
      </c>
      <c r="K329" s="89">
        <v>577.75</v>
      </c>
      <c r="L329" s="89"/>
    </row>
    <row r="330" s="4" customFormat="1" ht="20" customHeight="1" spans="1:12">
      <c r="A330" s="17"/>
      <c r="B330" s="17"/>
      <c r="C330" s="17"/>
      <c r="D330" s="17"/>
      <c r="E330" s="85"/>
      <c r="F330" s="86" t="s">
        <v>435</v>
      </c>
      <c r="G330" s="89">
        <v>10.8459152204239</v>
      </c>
      <c r="H330" s="89">
        <v>10.3159152204239</v>
      </c>
      <c r="I330" s="89">
        <v>10.4159152204239</v>
      </c>
      <c r="J330" s="89">
        <v>31.5777456612717</v>
      </c>
      <c r="K330" s="89">
        <v>526.2983925</v>
      </c>
      <c r="L330" s="89"/>
    </row>
    <row r="331" s="4" customFormat="1" ht="20" customHeight="1" spans="1:12">
      <c r="A331" s="17"/>
      <c r="B331" s="17"/>
      <c r="C331" s="17"/>
      <c r="D331" s="17"/>
      <c r="E331" s="85"/>
      <c r="F331" s="93" t="s">
        <v>441</v>
      </c>
      <c r="G331" s="89">
        <v>12.1767834960071</v>
      </c>
      <c r="H331" s="89">
        <v>11.4693295252884</v>
      </c>
      <c r="I331" s="89">
        <v>11.6837095164153</v>
      </c>
      <c r="J331" s="89">
        <v>35.3298225377107</v>
      </c>
      <c r="K331" s="89">
        <v>588.980564921621</v>
      </c>
      <c r="L331" s="89"/>
    </row>
    <row r="332" s="4" customFormat="1" ht="20" customHeight="1" spans="1:12">
      <c r="A332" s="17"/>
      <c r="B332" s="17"/>
      <c r="C332" s="17"/>
      <c r="D332" s="17"/>
      <c r="E332" s="85"/>
      <c r="F332" s="94" t="s">
        <v>442</v>
      </c>
      <c r="G332" s="89">
        <v>12.36</v>
      </c>
      <c r="H332" s="89">
        <v>12.53</v>
      </c>
      <c r="I332" s="89">
        <v>12.46</v>
      </c>
      <c r="J332" s="89">
        <v>37.35</v>
      </c>
      <c r="K332" s="89">
        <v>614.845555555556</v>
      </c>
      <c r="L332" s="89"/>
    </row>
    <row r="333" s="4" customFormat="1" ht="20" customHeight="1" spans="1:12">
      <c r="A333" s="17"/>
      <c r="B333" s="17"/>
      <c r="C333" s="17"/>
      <c r="D333" s="17"/>
      <c r="E333" s="85"/>
      <c r="F333" s="30" t="s">
        <v>440</v>
      </c>
      <c r="G333" s="88">
        <v>11.2</v>
      </c>
      <c r="H333" s="88">
        <v>10.98</v>
      </c>
      <c r="I333" s="88">
        <v>11.45</v>
      </c>
      <c r="J333" s="88">
        <v>33.63</v>
      </c>
      <c r="K333" s="88">
        <v>553.58024691358</v>
      </c>
      <c r="L333" s="88"/>
    </row>
    <row r="334" s="4" customFormat="1" ht="20" customHeight="1" spans="1:12">
      <c r="A334" s="17"/>
      <c r="B334" s="17"/>
      <c r="C334" s="17"/>
      <c r="D334" s="17"/>
      <c r="E334" s="85"/>
      <c r="F334" s="90" t="s">
        <v>376</v>
      </c>
      <c r="G334" s="96"/>
      <c r="H334" s="96"/>
      <c r="I334" s="96"/>
      <c r="J334" s="96"/>
      <c r="K334" s="96">
        <v>567.668796903904</v>
      </c>
      <c r="L334" s="40"/>
    </row>
    <row r="335" s="4" customFormat="1" ht="20" customHeight="1" spans="1:12">
      <c r="A335" s="17"/>
      <c r="B335" s="17"/>
      <c r="C335" s="17"/>
      <c r="D335" s="17" t="s">
        <v>445</v>
      </c>
      <c r="E335" s="85" t="s">
        <v>377</v>
      </c>
      <c r="F335" s="86" t="s">
        <v>440</v>
      </c>
      <c r="G335" s="30">
        <v>135.5</v>
      </c>
      <c r="H335" s="30">
        <v>138.6</v>
      </c>
      <c r="I335" s="30"/>
      <c r="J335" s="30">
        <v>274.1</v>
      </c>
      <c r="K335" s="30">
        <v>581.02808691044</v>
      </c>
      <c r="L335" s="30"/>
    </row>
    <row r="336" s="4" customFormat="1" ht="20" customHeight="1" spans="1:12">
      <c r="A336" s="17"/>
      <c r="B336" s="17"/>
      <c r="C336" s="17"/>
      <c r="D336" s="17"/>
      <c r="E336" s="85"/>
      <c r="F336" s="97" t="s">
        <v>439</v>
      </c>
      <c r="G336" s="30">
        <v>127</v>
      </c>
      <c r="H336" s="30">
        <v>124.6</v>
      </c>
      <c r="I336" s="30"/>
      <c r="J336" s="30">
        <v>251.6</v>
      </c>
      <c r="K336" s="30">
        <v>556.423076923077</v>
      </c>
      <c r="L336" s="30"/>
    </row>
    <row r="337" s="4" customFormat="1" ht="20" customHeight="1" spans="1:12">
      <c r="A337" s="17"/>
      <c r="B337" s="17"/>
      <c r="C337" s="17"/>
      <c r="D337" s="17"/>
      <c r="E337" s="85"/>
      <c r="F337" s="91" t="s">
        <v>435</v>
      </c>
      <c r="G337" s="31">
        <v>114.76</v>
      </c>
      <c r="H337" s="31">
        <v>127.56</v>
      </c>
      <c r="I337" s="30"/>
      <c r="J337" s="31">
        <v>242.32</v>
      </c>
      <c r="K337" s="31">
        <v>538.491581333333</v>
      </c>
      <c r="L337" s="31"/>
    </row>
    <row r="338" s="4" customFormat="1" ht="20" customHeight="1" spans="1:12">
      <c r="A338" s="17"/>
      <c r="B338" s="17"/>
      <c r="C338" s="17"/>
      <c r="D338" s="17"/>
      <c r="E338" s="85"/>
      <c r="F338" s="97" t="s">
        <v>436</v>
      </c>
      <c r="G338" s="30">
        <v>121.65</v>
      </c>
      <c r="H338" s="30">
        <v>123.6</v>
      </c>
      <c r="I338" s="30"/>
      <c r="J338" s="30">
        <v>245.25</v>
      </c>
      <c r="K338" s="30">
        <v>545.2725</v>
      </c>
      <c r="L338" s="30"/>
    </row>
    <row r="339" s="4" customFormat="1" ht="20" customHeight="1" spans="1:12">
      <c r="A339" s="17"/>
      <c r="B339" s="17"/>
      <c r="C339" s="17"/>
      <c r="D339" s="17"/>
      <c r="E339" s="85"/>
      <c r="F339" s="97" t="s">
        <v>437</v>
      </c>
      <c r="G339" s="30">
        <v>120.7</v>
      </c>
      <c r="H339" s="30">
        <v>118</v>
      </c>
      <c r="I339" s="30"/>
      <c r="J339" s="30">
        <v>238.7</v>
      </c>
      <c r="K339" s="30">
        <v>510.068237179487</v>
      </c>
      <c r="L339" s="30"/>
    </row>
    <row r="340" s="4" customFormat="1" ht="20" customHeight="1" spans="1:12">
      <c r="A340" s="17"/>
      <c r="B340" s="17"/>
      <c r="C340" s="17"/>
      <c r="D340" s="17"/>
      <c r="E340" s="85"/>
      <c r="F340" s="91" t="s">
        <v>442</v>
      </c>
      <c r="G340" s="30">
        <v>133.2</v>
      </c>
      <c r="H340" s="30">
        <v>131.88</v>
      </c>
      <c r="I340" s="30"/>
      <c r="J340" s="30">
        <v>265.08</v>
      </c>
      <c r="K340" s="30">
        <v>589.09612</v>
      </c>
      <c r="L340" s="30"/>
    </row>
    <row r="341" s="4" customFormat="1" ht="20" customHeight="1" spans="1:12">
      <c r="A341" s="17"/>
      <c r="B341" s="17"/>
      <c r="C341" s="17"/>
      <c r="D341" s="17"/>
      <c r="E341" s="85"/>
      <c r="F341" s="97" t="s">
        <v>441</v>
      </c>
      <c r="G341" s="30">
        <v>135.1</v>
      </c>
      <c r="H341" s="30">
        <v>127.65</v>
      </c>
      <c r="I341" s="30"/>
      <c r="J341" s="30">
        <v>262.75</v>
      </c>
      <c r="K341" s="30">
        <v>583.891808333333</v>
      </c>
      <c r="L341" s="30"/>
    </row>
    <row r="342" s="4" customFormat="1" ht="20" customHeight="1" spans="1:12">
      <c r="A342" s="17"/>
      <c r="B342" s="17"/>
      <c r="C342" s="17"/>
      <c r="D342" s="17"/>
      <c r="E342" s="85"/>
      <c r="F342" s="97" t="s">
        <v>444</v>
      </c>
      <c r="G342" s="30">
        <v>122.44</v>
      </c>
      <c r="H342" s="30">
        <v>118.91</v>
      </c>
      <c r="I342" s="30"/>
      <c r="J342" s="30">
        <v>241.35</v>
      </c>
      <c r="K342" s="30">
        <v>478.015448603684</v>
      </c>
      <c r="L342" s="30"/>
    </row>
    <row r="343" s="4" customFormat="1" ht="20" customHeight="1" spans="1:12">
      <c r="A343" s="17"/>
      <c r="B343" s="17"/>
      <c r="C343" s="17"/>
      <c r="D343" s="17"/>
      <c r="E343" s="85"/>
      <c r="F343" s="98" t="s">
        <v>376</v>
      </c>
      <c r="G343" s="40"/>
      <c r="H343" s="40"/>
      <c r="I343" s="30"/>
      <c r="J343" s="40"/>
      <c r="K343" s="40">
        <v>547.785857410419</v>
      </c>
      <c r="L343" s="96"/>
    </row>
    <row r="344" ht="20" customHeight="1" spans="1:12">
      <c r="A344" s="16" t="s">
        <v>446</v>
      </c>
      <c r="B344" s="63">
        <v>8</v>
      </c>
      <c r="C344" s="47" t="s">
        <v>178</v>
      </c>
      <c r="D344" s="47" t="s">
        <v>178</v>
      </c>
      <c r="E344" s="99" t="s">
        <v>361</v>
      </c>
      <c r="F344" s="63" t="s">
        <v>447</v>
      </c>
      <c r="G344" s="100">
        <v>13.46</v>
      </c>
      <c r="H344" s="100">
        <v>11.64</v>
      </c>
      <c r="I344" s="100">
        <v>13.13</v>
      </c>
      <c r="J344" s="100">
        <v>38.23</v>
      </c>
      <c r="K344" s="100">
        <v>637.16819587049</v>
      </c>
      <c r="L344" s="100">
        <v>7.66067888929081</v>
      </c>
    </row>
    <row r="345" ht="20" customHeight="1" spans="1:12">
      <c r="A345" s="17"/>
      <c r="B345" s="63"/>
      <c r="C345" s="101"/>
      <c r="D345" s="101"/>
      <c r="E345" s="99"/>
      <c r="F345" s="63" t="s">
        <v>448</v>
      </c>
      <c r="G345" s="28">
        <v>13.7</v>
      </c>
      <c r="H345" s="28">
        <v>13.1</v>
      </c>
      <c r="I345" s="28">
        <v>13.5</v>
      </c>
      <c r="J345" s="28">
        <v>13.4333333333333</v>
      </c>
      <c r="K345" s="28">
        <v>663.407654320988</v>
      </c>
      <c r="L345" s="28">
        <v>5.97566362955074</v>
      </c>
    </row>
    <row r="346" ht="20" customHeight="1" spans="1:12">
      <c r="A346" s="17"/>
      <c r="B346" s="63"/>
      <c r="C346" s="101"/>
      <c r="D346" s="101"/>
      <c r="E346" s="99"/>
      <c r="F346" s="63" t="s">
        <v>449</v>
      </c>
      <c r="G346" s="34">
        <v>12.55</v>
      </c>
      <c r="H346" s="34">
        <v>12.45</v>
      </c>
      <c r="I346" s="34">
        <v>12.5</v>
      </c>
      <c r="J346" s="34">
        <v>37.5</v>
      </c>
      <c r="K346" s="34">
        <v>631.344696969697</v>
      </c>
      <c r="L346" s="34">
        <v>3.44827586206894</v>
      </c>
    </row>
    <row r="347" ht="20" customHeight="1" spans="1:12">
      <c r="A347" s="17"/>
      <c r="B347" s="63"/>
      <c r="C347" s="101"/>
      <c r="D347" s="101"/>
      <c r="E347" s="99"/>
      <c r="F347" s="63" t="s">
        <v>450</v>
      </c>
      <c r="G347" s="102">
        <v>12.64</v>
      </c>
      <c r="H347" s="102">
        <v>13.09</v>
      </c>
      <c r="I347" s="102">
        <v>12.86</v>
      </c>
      <c r="J347" s="102">
        <v>38.59</v>
      </c>
      <c r="K347" s="102">
        <v>644.78</v>
      </c>
      <c r="L347" s="102">
        <v>7.43</v>
      </c>
    </row>
    <row r="348" ht="20" customHeight="1" spans="1:12">
      <c r="A348" s="17"/>
      <c r="B348" s="63"/>
      <c r="C348" s="101"/>
      <c r="D348" s="101"/>
      <c r="E348" s="99"/>
      <c r="F348" s="63" t="s">
        <v>434</v>
      </c>
      <c r="G348" s="28">
        <v>9.28</v>
      </c>
      <c r="H348" s="28">
        <v>9.84</v>
      </c>
      <c r="I348" s="28">
        <v>9.89</v>
      </c>
      <c r="J348" s="28">
        <v>29.01</v>
      </c>
      <c r="K348" s="28">
        <v>483.5</v>
      </c>
      <c r="L348" s="28">
        <v>2.32804232804233</v>
      </c>
    </row>
    <row r="349" ht="20" customHeight="1" spans="1:12">
      <c r="A349" s="17"/>
      <c r="B349" s="63"/>
      <c r="C349" s="101"/>
      <c r="D349" s="101"/>
      <c r="E349" s="99"/>
      <c r="F349" s="63" t="s">
        <v>451</v>
      </c>
      <c r="G349" s="28">
        <v>10.98</v>
      </c>
      <c r="H349" s="28">
        <v>10.75</v>
      </c>
      <c r="I349" s="28">
        <v>10.78</v>
      </c>
      <c r="J349" s="28">
        <v>32.51</v>
      </c>
      <c r="K349" s="28">
        <v>541.833333333333</v>
      </c>
      <c r="L349" s="28">
        <v>5.89507560211332</v>
      </c>
    </row>
    <row r="350" ht="20" customHeight="1" spans="1:12">
      <c r="A350" s="17"/>
      <c r="B350" s="63"/>
      <c r="C350" s="101"/>
      <c r="D350" s="101"/>
      <c r="E350" s="99"/>
      <c r="F350" s="63" t="s">
        <v>435</v>
      </c>
      <c r="G350" s="103">
        <v>13.028958405208</v>
      </c>
      <c r="H350" s="103">
        <v>12.598958405208</v>
      </c>
      <c r="I350" s="103">
        <v>12.498958405208</v>
      </c>
      <c r="J350" s="103">
        <v>38.1268752156239</v>
      </c>
      <c r="K350" s="103">
        <v>635.61</v>
      </c>
      <c r="L350" s="103">
        <v>2.32629274261061</v>
      </c>
    </row>
    <row r="351" ht="20" customHeight="1" spans="1:12">
      <c r="A351" s="17"/>
      <c r="B351" s="63"/>
      <c r="C351" s="101"/>
      <c r="D351" s="101"/>
      <c r="E351" s="99"/>
      <c r="F351" s="63" t="s">
        <v>452</v>
      </c>
      <c r="G351" s="103">
        <v>13.39</v>
      </c>
      <c r="H351" s="103">
        <v>13.26</v>
      </c>
      <c r="I351" s="103">
        <v>13.32</v>
      </c>
      <c r="J351" s="103">
        <v>39.97</v>
      </c>
      <c r="K351" s="103">
        <v>657.97</v>
      </c>
      <c r="L351" s="103">
        <v>4.09</v>
      </c>
    </row>
    <row r="352" ht="20" customHeight="1" spans="1:12">
      <c r="A352" s="17"/>
      <c r="B352" s="63"/>
      <c r="C352" s="101"/>
      <c r="D352" s="101"/>
      <c r="E352" s="99"/>
      <c r="F352" s="63" t="s">
        <v>453</v>
      </c>
      <c r="G352" s="28">
        <v>11.36</v>
      </c>
      <c r="H352" s="28">
        <v>11.58</v>
      </c>
      <c r="I352" s="28">
        <v>11.32</v>
      </c>
      <c r="J352" s="28">
        <v>34.26</v>
      </c>
      <c r="K352" s="28">
        <v>571</v>
      </c>
      <c r="L352" s="28">
        <v>8.83</v>
      </c>
    </row>
    <row r="353" ht="20" customHeight="1" spans="1:12">
      <c r="A353" s="17"/>
      <c r="B353" s="63"/>
      <c r="C353" s="104"/>
      <c r="D353" s="104"/>
      <c r="E353" s="105"/>
      <c r="F353" s="106" t="s">
        <v>376</v>
      </c>
      <c r="G353" s="107"/>
      <c r="H353" s="107"/>
      <c r="I353" s="107"/>
      <c r="J353" s="107"/>
      <c r="K353" s="107">
        <v>607.401542277168</v>
      </c>
      <c r="L353" s="107">
        <v>5.33155878374186</v>
      </c>
    </row>
    <row r="354" ht="20" customHeight="1" spans="1:12">
      <c r="A354" s="17"/>
      <c r="B354" s="63"/>
      <c r="C354" s="101"/>
      <c r="D354" s="47" t="s">
        <v>178</v>
      </c>
      <c r="E354" s="108" t="s">
        <v>374</v>
      </c>
      <c r="F354" s="63" t="s">
        <v>447</v>
      </c>
      <c r="G354" s="102">
        <v>12.68</v>
      </c>
      <c r="H354" s="102">
        <v>12.52</v>
      </c>
      <c r="I354" s="102">
        <v>11.63</v>
      </c>
      <c r="J354" s="102">
        <v>36.83</v>
      </c>
      <c r="K354" s="102">
        <v>608.96103125</v>
      </c>
      <c r="L354" s="102">
        <v>8.10023099249108</v>
      </c>
    </row>
    <row r="355" ht="20" customHeight="1" spans="1:12">
      <c r="A355" s="17"/>
      <c r="B355" s="63"/>
      <c r="C355" s="101"/>
      <c r="D355" s="101"/>
      <c r="E355" s="109"/>
      <c r="F355" s="63" t="s">
        <v>448</v>
      </c>
      <c r="G355" s="103">
        <v>12.93</v>
      </c>
      <c r="H355" s="103">
        <v>12.13</v>
      </c>
      <c r="I355" s="103">
        <v>12.52</v>
      </c>
      <c r="J355" s="103">
        <v>37.58</v>
      </c>
      <c r="K355" s="103">
        <v>652.463177083333</v>
      </c>
      <c r="L355" s="103">
        <v>3.78303383014147</v>
      </c>
    </row>
    <row r="356" ht="20" customHeight="1" spans="1:12">
      <c r="A356" s="17"/>
      <c r="B356" s="63"/>
      <c r="C356" s="101"/>
      <c r="D356" s="101"/>
      <c r="E356" s="109"/>
      <c r="F356" s="63" t="s">
        <v>454</v>
      </c>
      <c r="G356" s="102">
        <v>12.5</v>
      </c>
      <c r="H356" s="102">
        <v>11.7</v>
      </c>
      <c r="I356" s="102">
        <v>12</v>
      </c>
      <c r="J356" s="102">
        <v>36.2</v>
      </c>
      <c r="K356" s="102">
        <v>598.547966269841</v>
      </c>
      <c r="L356" s="102">
        <v>4.02298850574713</v>
      </c>
    </row>
    <row r="357" ht="20" customHeight="1" spans="1:12">
      <c r="A357" s="17"/>
      <c r="B357" s="63"/>
      <c r="C357" s="101"/>
      <c r="D357" s="101"/>
      <c r="E357" s="109"/>
      <c r="F357" s="63" t="s">
        <v>450</v>
      </c>
      <c r="G357" s="28">
        <v>12.54</v>
      </c>
      <c r="H357" s="28">
        <v>12.44</v>
      </c>
      <c r="I357" s="28">
        <v>12.41</v>
      </c>
      <c r="J357" s="28">
        <v>37.39</v>
      </c>
      <c r="K357" s="28">
        <v>624.728487886383</v>
      </c>
      <c r="L357" s="28">
        <v>7.47341189997127</v>
      </c>
    </row>
    <row r="358" ht="20" customHeight="1" spans="1:12">
      <c r="A358" s="17"/>
      <c r="B358" s="63"/>
      <c r="C358" s="101"/>
      <c r="D358" s="101"/>
      <c r="E358" s="109"/>
      <c r="F358" s="63" t="s">
        <v>434</v>
      </c>
      <c r="G358" s="103">
        <v>10.84</v>
      </c>
      <c r="H358" s="103">
        <v>10.32</v>
      </c>
      <c r="I358" s="103">
        <v>10.63</v>
      </c>
      <c r="J358" s="28">
        <v>31.79</v>
      </c>
      <c r="K358" s="103">
        <v>529.833333333333</v>
      </c>
      <c r="L358" s="103">
        <v>4.88218487505856</v>
      </c>
    </row>
    <row r="359" ht="20" customHeight="1" spans="1:12">
      <c r="A359" s="17"/>
      <c r="B359" s="63"/>
      <c r="C359" s="101"/>
      <c r="D359" s="101"/>
      <c r="E359" s="109"/>
      <c r="F359" s="63" t="s">
        <v>451</v>
      </c>
      <c r="G359" s="103">
        <v>10.85</v>
      </c>
      <c r="H359" s="103">
        <v>11.46</v>
      </c>
      <c r="I359" s="103">
        <v>11.03</v>
      </c>
      <c r="J359" s="103">
        <v>33.34</v>
      </c>
      <c r="K359" s="103">
        <v>555.666666666667</v>
      </c>
      <c r="L359" s="103">
        <v>5.9421671433111</v>
      </c>
    </row>
    <row r="360" ht="20" customHeight="1" spans="1:12">
      <c r="A360" s="17"/>
      <c r="B360" s="63"/>
      <c r="C360" s="101"/>
      <c r="D360" s="101"/>
      <c r="E360" s="109"/>
      <c r="F360" s="63" t="s">
        <v>435</v>
      </c>
      <c r="G360" s="103">
        <v>10.67</v>
      </c>
      <c r="H360" s="103">
        <v>10.77</v>
      </c>
      <c r="I360" s="103">
        <v>11.2</v>
      </c>
      <c r="J360" s="103">
        <v>32.64</v>
      </c>
      <c r="K360" s="103">
        <v>544.00272</v>
      </c>
      <c r="L360" s="103">
        <v>3.52097431018077</v>
      </c>
    </row>
    <row r="361" ht="20" customHeight="1" spans="1:12">
      <c r="A361" s="17"/>
      <c r="B361" s="63"/>
      <c r="C361" s="101"/>
      <c r="D361" s="101"/>
      <c r="E361" s="109"/>
      <c r="F361" s="63" t="s">
        <v>452</v>
      </c>
      <c r="G361" s="28">
        <v>13.49</v>
      </c>
      <c r="H361" s="28">
        <v>13.51</v>
      </c>
      <c r="I361" s="28">
        <v>13.38</v>
      </c>
      <c r="J361" s="28">
        <v>40.38</v>
      </c>
      <c r="K361" s="28">
        <v>673</v>
      </c>
      <c r="L361" s="28">
        <v>11.42</v>
      </c>
    </row>
    <row r="362" ht="20" customHeight="1" spans="1:12">
      <c r="A362" s="17"/>
      <c r="B362" s="63"/>
      <c r="C362" s="101"/>
      <c r="D362" s="101"/>
      <c r="E362" s="109"/>
      <c r="F362" s="63" t="s">
        <v>453</v>
      </c>
      <c r="G362" s="103">
        <v>12.04</v>
      </c>
      <c r="H362" s="103">
        <v>12.28</v>
      </c>
      <c r="I362" s="103">
        <v>12.541</v>
      </c>
      <c r="J362" s="103">
        <v>36.861</v>
      </c>
      <c r="K362" s="103">
        <v>614.35</v>
      </c>
      <c r="L362" s="28">
        <v>5.44246876287245</v>
      </c>
    </row>
    <row r="363" ht="20" customHeight="1" spans="1:12">
      <c r="A363" s="17"/>
      <c r="B363" s="63"/>
      <c r="C363" s="104"/>
      <c r="D363" s="110"/>
      <c r="E363" s="111"/>
      <c r="F363" s="112" t="s">
        <v>376</v>
      </c>
      <c r="G363" s="33"/>
      <c r="H363" s="33"/>
      <c r="I363" s="33"/>
      <c r="J363" s="33"/>
      <c r="K363" s="33">
        <v>600.172598054395</v>
      </c>
      <c r="L363" s="33">
        <v>6.06527336886376</v>
      </c>
    </row>
    <row r="364" ht="20" customHeight="1" spans="1:12">
      <c r="A364" s="17"/>
      <c r="B364" s="63"/>
      <c r="C364" s="101"/>
      <c r="D364" s="47" t="s">
        <v>178</v>
      </c>
      <c r="E364" s="108" t="s">
        <v>377</v>
      </c>
      <c r="F364" s="63" t="s">
        <v>447</v>
      </c>
      <c r="G364" s="28">
        <v>138.22</v>
      </c>
      <c r="H364" s="28">
        <v>137.21</v>
      </c>
      <c r="I364" s="28"/>
      <c r="J364" s="28">
        <v>275.43</v>
      </c>
      <c r="K364" s="28">
        <v>612.0660546</v>
      </c>
      <c r="L364" s="28">
        <v>4.37688516371081</v>
      </c>
    </row>
    <row r="365" ht="20" customHeight="1" spans="1:12">
      <c r="A365" s="17"/>
      <c r="B365" s="63"/>
      <c r="C365" s="101"/>
      <c r="D365" s="101"/>
      <c r="E365" s="109"/>
      <c r="F365" s="63" t="s">
        <v>448</v>
      </c>
      <c r="G365" s="100">
        <v>168.22</v>
      </c>
      <c r="H365" s="113">
        <v>170.74</v>
      </c>
      <c r="I365" s="113"/>
      <c r="J365" s="121">
        <v>338.96</v>
      </c>
      <c r="K365" s="28">
        <v>645.670377142857</v>
      </c>
      <c r="L365" s="28">
        <v>2.6682531353428</v>
      </c>
    </row>
    <row r="366" ht="20" customHeight="1" spans="1:12">
      <c r="A366" s="17"/>
      <c r="B366" s="63"/>
      <c r="C366" s="101"/>
      <c r="D366" s="101"/>
      <c r="E366" s="109"/>
      <c r="F366" s="63" t="s">
        <v>454</v>
      </c>
      <c r="G366" s="28">
        <v>170.19</v>
      </c>
      <c r="H366" s="28">
        <v>167.52</v>
      </c>
      <c r="I366" s="28"/>
      <c r="J366" s="28">
        <v>337.71</v>
      </c>
      <c r="K366" s="28">
        <v>627.092404745989</v>
      </c>
      <c r="L366" s="28">
        <v>5.73593412442469</v>
      </c>
    </row>
    <row r="367" ht="20" customHeight="1" spans="1:12">
      <c r="A367" s="17"/>
      <c r="B367" s="63"/>
      <c r="C367" s="101"/>
      <c r="D367" s="101"/>
      <c r="E367" s="109"/>
      <c r="F367" s="63" t="s">
        <v>450</v>
      </c>
      <c r="G367" s="28">
        <v>148.66</v>
      </c>
      <c r="H367" s="28">
        <v>144.33</v>
      </c>
      <c r="I367" s="28"/>
      <c r="J367" s="28">
        <v>292.99</v>
      </c>
      <c r="K367" s="28">
        <v>651.121443333333</v>
      </c>
      <c r="L367" s="28">
        <v>3.75000000000003</v>
      </c>
    </row>
    <row r="368" ht="20" customHeight="1" spans="1:12">
      <c r="A368" s="17"/>
      <c r="B368" s="63"/>
      <c r="C368" s="101"/>
      <c r="D368" s="101"/>
      <c r="E368" s="109"/>
      <c r="F368" s="63" t="s">
        <v>434</v>
      </c>
      <c r="G368" s="34">
        <v>167.36</v>
      </c>
      <c r="H368" s="34">
        <v>174.18</v>
      </c>
      <c r="I368" s="34"/>
      <c r="J368" s="34">
        <v>341.54</v>
      </c>
      <c r="K368" s="34">
        <v>569.233333333333</v>
      </c>
      <c r="L368" s="34">
        <v>5.16041628179076</v>
      </c>
    </row>
    <row r="369" ht="20" customHeight="1" spans="1:12">
      <c r="A369" s="17"/>
      <c r="B369" s="63"/>
      <c r="C369" s="101"/>
      <c r="D369" s="101"/>
      <c r="E369" s="109"/>
      <c r="F369" s="63" t="s">
        <v>451</v>
      </c>
      <c r="G369" s="34">
        <v>130.4</v>
      </c>
      <c r="H369" s="34">
        <v>122.6</v>
      </c>
      <c r="I369" s="34"/>
      <c r="J369" s="34">
        <v>253</v>
      </c>
      <c r="K369" s="34">
        <v>561.66</v>
      </c>
      <c r="L369" s="34">
        <v>3.30709240729844</v>
      </c>
    </row>
    <row r="370" ht="20" customHeight="1" spans="1:12">
      <c r="A370" s="17"/>
      <c r="B370" s="63"/>
      <c r="C370" s="101"/>
      <c r="D370" s="101"/>
      <c r="E370" s="109"/>
      <c r="F370" s="63" t="s">
        <v>435</v>
      </c>
      <c r="G370" s="34">
        <v>119.22</v>
      </c>
      <c r="H370" s="34">
        <v>131.62</v>
      </c>
      <c r="I370" s="34"/>
      <c r="J370" s="34">
        <v>250.84</v>
      </c>
      <c r="K370" s="34">
        <v>557.425009333333</v>
      </c>
      <c r="L370" s="34">
        <v>3.64527338762657</v>
      </c>
    </row>
    <row r="371" ht="20" customHeight="1" spans="1:12">
      <c r="A371" s="17"/>
      <c r="B371" s="63"/>
      <c r="C371" s="101"/>
      <c r="D371" s="101"/>
      <c r="E371" s="109"/>
      <c r="F371" s="63" t="s">
        <v>452</v>
      </c>
      <c r="G371" s="28">
        <v>118.87</v>
      </c>
      <c r="H371" s="28">
        <v>118.21</v>
      </c>
      <c r="I371" s="28"/>
      <c r="J371" s="28">
        <v>237.08</v>
      </c>
      <c r="K371" s="28">
        <v>526.91</v>
      </c>
      <c r="L371" s="28">
        <v>8.72</v>
      </c>
    </row>
    <row r="372" ht="20" customHeight="1" spans="1:12">
      <c r="A372" s="17"/>
      <c r="B372" s="63"/>
      <c r="C372" s="101"/>
      <c r="D372" s="101"/>
      <c r="E372" s="109"/>
      <c r="F372" s="63" t="s">
        <v>453</v>
      </c>
      <c r="G372" s="28">
        <v>138.24</v>
      </c>
      <c r="H372" s="28">
        <v>144.62</v>
      </c>
      <c r="I372" s="28"/>
      <c r="J372" s="34">
        <v>282.85585720714</v>
      </c>
      <c r="K372" s="34">
        <v>628.6</v>
      </c>
      <c r="L372" s="34">
        <v>3.49028646690814</v>
      </c>
    </row>
    <row r="373" ht="20" customHeight="1" spans="1:12">
      <c r="A373" s="17"/>
      <c r="B373" s="63"/>
      <c r="C373" s="110"/>
      <c r="D373" s="110"/>
      <c r="E373" s="111"/>
      <c r="F373" s="114" t="s">
        <v>376</v>
      </c>
      <c r="G373" s="33"/>
      <c r="H373" s="33"/>
      <c r="I373" s="33"/>
      <c r="J373" s="33"/>
      <c r="K373" s="33">
        <v>597.753180276539</v>
      </c>
      <c r="L373" s="33">
        <v>4.53934899634469</v>
      </c>
    </row>
    <row r="374" ht="20" customHeight="1" spans="1:12">
      <c r="A374" s="17"/>
      <c r="B374" s="63">
        <v>9</v>
      </c>
      <c r="C374" s="17" t="s">
        <v>175</v>
      </c>
      <c r="D374" s="17" t="s">
        <v>175</v>
      </c>
      <c r="E374" s="85" t="s">
        <v>361</v>
      </c>
      <c r="F374" s="21" t="s">
        <v>447</v>
      </c>
      <c r="G374" s="115">
        <v>11.63</v>
      </c>
      <c r="H374" s="115">
        <v>12.65</v>
      </c>
      <c r="I374" s="115">
        <v>12.22</v>
      </c>
      <c r="J374" s="116">
        <v>36.5</v>
      </c>
      <c r="K374" s="116">
        <v>608.334793336983</v>
      </c>
      <c r="L374" s="116">
        <v>2.78877267745525</v>
      </c>
    </row>
    <row r="375" ht="20" customHeight="1" spans="1:12">
      <c r="A375" s="17"/>
      <c r="B375" s="63"/>
      <c r="C375" s="17"/>
      <c r="D375" s="17"/>
      <c r="E375" s="85"/>
      <c r="F375" s="21" t="s">
        <v>448</v>
      </c>
      <c r="G375" s="102">
        <v>12.6</v>
      </c>
      <c r="H375" s="102">
        <v>12.05</v>
      </c>
      <c r="I375" s="102">
        <v>12.5</v>
      </c>
      <c r="J375" s="102">
        <v>12.3833333333333</v>
      </c>
      <c r="K375" s="102">
        <v>611.553209876543</v>
      </c>
      <c r="L375" s="102">
        <v>-2.30779394943398</v>
      </c>
    </row>
    <row r="376" ht="20" customHeight="1" spans="1:12">
      <c r="A376" s="17"/>
      <c r="B376" s="63"/>
      <c r="C376" s="17"/>
      <c r="D376" s="17"/>
      <c r="E376" s="85"/>
      <c r="F376" s="21" t="s">
        <v>449</v>
      </c>
      <c r="G376" s="116">
        <v>12.5</v>
      </c>
      <c r="H376" s="116">
        <v>12.35</v>
      </c>
      <c r="I376" s="116">
        <v>12.35</v>
      </c>
      <c r="J376" s="116">
        <v>37.2</v>
      </c>
      <c r="K376" s="116">
        <v>626.293939393939</v>
      </c>
      <c r="L376" s="116">
        <v>2.6206896551724</v>
      </c>
    </row>
    <row r="377" ht="20" customHeight="1" spans="1:12">
      <c r="A377" s="17"/>
      <c r="B377" s="63"/>
      <c r="C377" s="17"/>
      <c r="D377" s="17"/>
      <c r="E377" s="85"/>
      <c r="F377" s="21" t="s">
        <v>450</v>
      </c>
      <c r="G377" s="116">
        <v>13.39</v>
      </c>
      <c r="H377" s="116">
        <v>12.97</v>
      </c>
      <c r="I377" s="116">
        <v>12.88</v>
      </c>
      <c r="J377" s="116">
        <v>39.24</v>
      </c>
      <c r="K377" s="116">
        <v>655.64</v>
      </c>
      <c r="L377" s="116">
        <v>9.24</v>
      </c>
    </row>
    <row r="378" ht="20" customHeight="1" spans="1:12">
      <c r="A378" s="17"/>
      <c r="B378" s="63"/>
      <c r="C378" s="17"/>
      <c r="D378" s="17"/>
      <c r="E378" s="85"/>
      <c r="F378" s="21" t="s">
        <v>434</v>
      </c>
      <c r="G378" s="116">
        <v>9.21</v>
      </c>
      <c r="H378" s="116">
        <v>9.94</v>
      </c>
      <c r="I378" s="116">
        <v>9.34</v>
      </c>
      <c r="J378" s="116">
        <v>28.49</v>
      </c>
      <c r="K378" s="116">
        <v>474.833333333333</v>
      </c>
      <c r="L378" s="116">
        <v>0.493827160493823</v>
      </c>
    </row>
    <row r="379" ht="20" customHeight="1" spans="1:12">
      <c r="A379" s="17"/>
      <c r="B379" s="63"/>
      <c r="C379" s="17"/>
      <c r="D379" s="17"/>
      <c r="E379" s="85"/>
      <c r="F379" s="21" t="s">
        <v>451</v>
      </c>
      <c r="G379" s="117">
        <v>10.85</v>
      </c>
      <c r="H379" s="117">
        <v>10.96</v>
      </c>
      <c r="I379" s="115">
        <v>11.03</v>
      </c>
      <c r="J379" s="116">
        <v>32.84</v>
      </c>
      <c r="K379" s="116">
        <v>547.333333333333</v>
      </c>
      <c r="L379" s="116">
        <v>6.96998716620739</v>
      </c>
    </row>
    <row r="380" ht="20" customHeight="1" spans="1:12">
      <c r="A380" s="17"/>
      <c r="B380" s="63"/>
      <c r="C380" s="17"/>
      <c r="D380" s="17"/>
      <c r="E380" s="85"/>
      <c r="F380" s="21" t="s">
        <v>435</v>
      </c>
      <c r="G380" s="118">
        <v>13.2421040394798</v>
      </c>
      <c r="H380" s="118">
        <v>12.8121040394798</v>
      </c>
      <c r="I380" s="118">
        <v>12.7121040394798</v>
      </c>
      <c r="J380" s="118">
        <v>38.7663121184394</v>
      </c>
      <c r="K380" s="118">
        <v>646.27</v>
      </c>
      <c r="L380" s="118">
        <v>4.04243673127697</v>
      </c>
    </row>
    <row r="381" ht="20" customHeight="1" spans="1:12">
      <c r="A381" s="17"/>
      <c r="B381" s="63"/>
      <c r="C381" s="17"/>
      <c r="D381" s="17"/>
      <c r="E381" s="85"/>
      <c r="F381" s="21" t="s">
        <v>452</v>
      </c>
      <c r="G381" s="116">
        <v>13.14</v>
      </c>
      <c r="H381" s="116">
        <v>13.9</v>
      </c>
      <c r="I381" s="116">
        <v>13.02</v>
      </c>
      <c r="J381" s="116">
        <v>40.06</v>
      </c>
      <c r="K381" s="116">
        <v>659.46</v>
      </c>
      <c r="L381" s="116">
        <v>4.32</v>
      </c>
    </row>
    <row r="382" ht="20" customHeight="1" spans="1:12">
      <c r="A382" s="17"/>
      <c r="B382" s="63"/>
      <c r="C382" s="17"/>
      <c r="D382" s="17"/>
      <c r="E382" s="85"/>
      <c r="F382" s="21" t="s">
        <v>453</v>
      </c>
      <c r="G382" s="116">
        <v>10.83</v>
      </c>
      <c r="H382" s="116">
        <v>11.08</v>
      </c>
      <c r="I382" s="116">
        <v>10.95</v>
      </c>
      <c r="J382" s="116">
        <v>32.86</v>
      </c>
      <c r="K382" s="116">
        <v>547.666666666667</v>
      </c>
      <c r="L382" s="116">
        <v>4.38</v>
      </c>
    </row>
    <row r="383" ht="20" customHeight="1" spans="1:12">
      <c r="A383" s="17"/>
      <c r="B383" s="63"/>
      <c r="C383" s="17"/>
      <c r="D383" s="17"/>
      <c r="E383" s="85"/>
      <c r="F383" s="119" t="s">
        <v>376</v>
      </c>
      <c r="G383" s="120"/>
      <c r="H383" s="120"/>
      <c r="I383" s="120"/>
      <c r="J383" s="120"/>
      <c r="K383" s="120">
        <f>AVERAGE(K374:K382)</f>
        <v>597.487252882311</v>
      </c>
      <c r="L383" s="120">
        <f>AVERAGE(L374:L382)</f>
        <v>3.61643549346354</v>
      </c>
    </row>
    <row r="384" ht="20" customHeight="1" spans="1:12">
      <c r="A384" s="17"/>
      <c r="B384" s="63"/>
      <c r="C384" s="17"/>
      <c r="D384" s="9" t="s">
        <v>175</v>
      </c>
      <c r="E384" s="10" t="s">
        <v>374</v>
      </c>
      <c r="F384" s="17" t="s">
        <v>447</v>
      </c>
      <c r="G384" s="30">
        <v>12.11</v>
      </c>
      <c r="H384" s="30">
        <v>12</v>
      </c>
      <c r="I384" s="30">
        <v>11.26</v>
      </c>
      <c r="J384" s="30">
        <v>35.37</v>
      </c>
      <c r="K384" s="30">
        <v>584.82084375</v>
      </c>
      <c r="L384" s="30">
        <v>3.81496525127367</v>
      </c>
    </row>
    <row r="385" ht="20" customHeight="1" spans="1:12">
      <c r="A385" s="17"/>
      <c r="B385" s="63"/>
      <c r="C385" s="17"/>
      <c r="D385" s="14"/>
      <c r="E385" s="122"/>
      <c r="F385" s="17" t="s">
        <v>448</v>
      </c>
      <c r="G385" s="88">
        <v>12.21</v>
      </c>
      <c r="H385" s="88">
        <v>11.95</v>
      </c>
      <c r="I385" s="88">
        <v>12.43</v>
      </c>
      <c r="J385" s="88">
        <v>36.59</v>
      </c>
      <c r="K385" s="88">
        <v>635.274817708333</v>
      </c>
      <c r="L385" s="88">
        <v>1.04899435457361</v>
      </c>
    </row>
    <row r="386" ht="20" customHeight="1" spans="1:12">
      <c r="A386" s="17"/>
      <c r="B386" s="63"/>
      <c r="C386" s="17"/>
      <c r="D386" s="14"/>
      <c r="E386" s="122"/>
      <c r="F386" s="17" t="s">
        <v>454</v>
      </c>
      <c r="G386" s="123">
        <v>12.7</v>
      </c>
      <c r="H386" s="123">
        <v>12.4</v>
      </c>
      <c r="I386" s="138">
        <v>12.1</v>
      </c>
      <c r="J386" s="87">
        <v>37.2</v>
      </c>
      <c r="K386" s="87">
        <v>615.082440476191</v>
      </c>
      <c r="L386" s="138">
        <v>6.89655172413794</v>
      </c>
    </row>
    <row r="387" ht="20" customHeight="1" spans="1:12">
      <c r="A387" s="17"/>
      <c r="B387" s="63"/>
      <c r="C387" s="17"/>
      <c r="D387" s="14"/>
      <c r="E387" s="122"/>
      <c r="F387" s="17" t="s">
        <v>450</v>
      </c>
      <c r="G387" s="30">
        <v>12.44</v>
      </c>
      <c r="H387" s="30">
        <v>12.64</v>
      </c>
      <c r="I387" s="30">
        <v>12.75</v>
      </c>
      <c r="J387" s="30">
        <v>37.83</v>
      </c>
      <c r="K387" s="30">
        <v>632.080200501253</v>
      </c>
      <c r="L387" s="30">
        <v>8.73814314458177</v>
      </c>
    </row>
    <row r="388" ht="20" customHeight="1" spans="1:12">
      <c r="A388" s="17"/>
      <c r="B388" s="63"/>
      <c r="C388" s="17"/>
      <c r="D388" s="14"/>
      <c r="E388" s="122"/>
      <c r="F388" s="17" t="s">
        <v>434</v>
      </c>
      <c r="G388" s="30">
        <v>10.37</v>
      </c>
      <c r="H388" s="30">
        <v>10.88</v>
      </c>
      <c r="I388" s="30">
        <v>10.27</v>
      </c>
      <c r="J388" s="30">
        <v>31.52</v>
      </c>
      <c r="K388" s="30">
        <v>525.333333333333</v>
      </c>
      <c r="L388" s="30">
        <v>3.99139563579258</v>
      </c>
    </row>
    <row r="389" ht="20" customHeight="1" spans="1:12">
      <c r="A389" s="17"/>
      <c r="B389" s="63"/>
      <c r="C389" s="17"/>
      <c r="D389" s="14"/>
      <c r="E389" s="122"/>
      <c r="F389" s="17" t="s">
        <v>451</v>
      </c>
      <c r="G389" s="30">
        <v>10.98</v>
      </c>
      <c r="H389" s="30">
        <v>11.63</v>
      </c>
      <c r="I389" s="30">
        <v>10.54</v>
      </c>
      <c r="J389" s="30">
        <v>33.15</v>
      </c>
      <c r="K389" s="30">
        <v>552.5</v>
      </c>
      <c r="L389" s="30">
        <v>5.33841754051478</v>
      </c>
    </row>
    <row r="390" ht="20" customHeight="1" spans="1:12">
      <c r="A390" s="17"/>
      <c r="B390" s="63"/>
      <c r="C390" s="17"/>
      <c r="D390" s="14"/>
      <c r="E390" s="122"/>
      <c r="F390" s="17" t="s">
        <v>435</v>
      </c>
      <c r="G390" s="31">
        <v>11.01</v>
      </c>
      <c r="H390" s="31">
        <v>10.58</v>
      </c>
      <c r="I390" s="31">
        <v>10.48</v>
      </c>
      <c r="J390" s="31">
        <v>32.07</v>
      </c>
      <c r="K390" s="31">
        <v>534.5026725</v>
      </c>
      <c r="L390" s="31">
        <v>1.71316317792579</v>
      </c>
    </row>
    <row r="391" ht="20" customHeight="1" spans="1:12">
      <c r="A391" s="17"/>
      <c r="B391" s="63"/>
      <c r="C391" s="17"/>
      <c r="D391" s="14"/>
      <c r="E391" s="122"/>
      <c r="F391" s="17" t="s">
        <v>452</v>
      </c>
      <c r="G391" s="30">
        <v>11.97</v>
      </c>
      <c r="H391" s="30">
        <v>12.46</v>
      </c>
      <c r="I391" s="30">
        <v>12.26</v>
      </c>
      <c r="J391" s="30">
        <v>36.69</v>
      </c>
      <c r="K391" s="30">
        <v>611.5</v>
      </c>
      <c r="L391" s="30">
        <v>1.24</v>
      </c>
    </row>
    <row r="392" ht="20" customHeight="1" spans="1:12">
      <c r="A392" s="17"/>
      <c r="B392" s="63"/>
      <c r="C392" s="17"/>
      <c r="D392" s="14"/>
      <c r="E392" s="122"/>
      <c r="F392" s="17" t="s">
        <v>453</v>
      </c>
      <c r="G392" s="31">
        <v>12.38</v>
      </c>
      <c r="H392" s="31">
        <v>12.67</v>
      </c>
      <c r="I392" s="31">
        <v>12.9588</v>
      </c>
      <c r="J392" s="31">
        <v>38.0088</v>
      </c>
      <c r="K392" s="31">
        <v>633.48</v>
      </c>
      <c r="L392" s="31">
        <v>8.72579980777153</v>
      </c>
    </row>
    <row r="393" ht="20" customHeight="1" spans="1:12">
      <c r="A393" s="17"/>
      <c r="B393" s="63"/>
      <c r="C393" s="17"/>
      <c r="D393" s="12"/>
      <c r="E393" s="13"/>
      <c r="F393" s="124" t="s">
        <v>376</v>
      </c>
      <c r="G393" s="40"/>
      <c r="H393" s="40"/>
      <c r="I393" s="40"/>
      <c r="J393" s="40"/>
      <c r="K393" s="40">
        <v>591.619367585457</v>
      </c>
      <c r="L393" s="40">
        <v>4.61193673739685</v>
      </c>
    </row>
    <row r="394" ht="20" customHeight="1" spans="1:12">
      <c r="A394" s="17"/>
      <c r="B394" s="63"/>
      <c r="C394" s="17"/>
      <c r="D394" s="9" t="s">
        <v>175</v>
      </c>
      <c r="E394" s="10" t="s">
        <v>377</v>
      </c>
      <c r="F394" s="21" t="s">
        <v>447</v>
      </c>
      <c r="G394" s="116">
        <v>138.03</v>
      </c>
      <c r="H394" s="116">
        <v>135.51</v>
      </c>
      <c r="I394" s="116"/>
      <c r="J394" s="116">
        <v>273.54</v>
      </c>
      <c r="K394" s="116">
        <v>607.8660588</v>
      </c>
      <c r="L394" s="116">
        <v>3.66065122783084</v>
      </c>
    </row>
    <row r="395" ht="20" customHeight="1" spans="1:12">
      <c r="A395" s="17"/>
      <c r="B395" s="63"/>
      <c r="C395" s="17"/>
      <c r="D395" s="14"/>
      <c r="E395" s="122"/>
      <c r="F395" s="21" t="s">
        <v>448</v>
      </c>
      <c r="G395" s="125">
        <v>170.25</v>
      </c>
      <c r="H395" s="126">
        <v>171.26</v>
      </c>
      <c r="I395" s="126"/>
      <c r="J395" s="139">
        <v>341.51</v>
      </c>
      <c r="K395" s="115">
        <v>650.527762857143</v>
      </c>
      <c r="L395" s="115">
        <v>3.44062759101638</v>
      </c>
    </row>
    <row r="396" ht="20" customHeight="1" spans="1:12">
      <c r="A396" s="17"/>
      <c r="B396" s="63"/>
      <c r="C396" s="17"/>
      <c r="D396" s="14"/>
      <c r="E396" s="122"/>
      <c r="F396" s="21" t="s">
        <v>454</v>
      </c>
      <c r="G396" s="116">
        <v>168.64</v>
      </c>
      <c r="H396" s="116">
        <v>168.71</v>
      </c>
      <c r="I396" s="116"/>
      <c r="J396" s="116">
        <v>337.35</v>
      </c>
      <c r="K396" s="116">
        <v>626.423922125668</v>
      </c>
      <c r="L396" s="116">
        <v>5.62321926171765</v>
      </c>
    </row>
    <row r="397" ht="20" customHeight="1" spans="1:12">
      <c r="A397" s="17"/>
      <c r="B397" s="63"/>
      <c r="C397" s="17"/>
      <c r="D397" s="14"/>
      <c r="E397" s="122"/>
      <c r="F397" s="21" t="s">
        <v>450</v>
      </c>
      <c r="G397" s="116">
        <v>150.396629848199</v>
      </c>
      <c r="H397" s="116">
        <v>151.36</v>
      </c>
      <c r="I397" s="116"/>
      <c r="J397" s="116">
        <v>301.756629848199</v>
      </c>
      <c r="K397" s="116">
        <v>670.603817065981</v>
      </c>
      <c r="L397" s="116">
        <v>6.85433068278999</v>
      </c>
    </row>
    <row r="398" ht="20" customHeight="1" spans="1:12">
      <c r="A398" s="17"/>
      <c r="B398" s="63"/>
      <c r="C398" s="17"/>
      <c r="D398" s="14"/>
      <c r="E398" s="122"/>
      <c r="F398" s="21" t="s">
        <v>434</v>
      </c>
      <c r="G398" s="24">
        <v>176.96</v>
      </c>
      <c r="H398" s="24">
        <v>171.64</v>
      </c>
      <c r="I398" s="24"/>
      <c r="J398" s="24">
        <v>348.6</v>
      </c>
      <c r="K398" s="24">
        <v>581</v>
      </c>
      <c r="L398" s="24">
        <v>7.33419545538521</v>
      </c>
    </row>
    <row r="399" ht="20" customHeight="1" spans="1:12">
      <c r="A399" s="17"/>
      <c r="B399" s="63"/>
      <c r="C399" s="17"/>
      <c r="D399" s="14"/>
      <c r="E399" s="122"/>
      <c r="F399" s="21" t="s">
        <v>451</v>
      </c>
      <c r="G399" s="127">
        <v>122.5</v>
      </c>
      <c r="H399" s="127">
        <v>126.7</v>
      </c>
      <c r="I399" s="127"/>
      <c r="J399" s="127">
        <v>249.2</v>
      </c>
      <c r="K399" s="127">
        <v>553.224</v>
      </c>
      <c r="L399" s="127">
        <v>1.75544437904652</v>
      </c>
    </row>
    <row r="400" ht="20" customHeight="1" spans="1:12">
      <c r="A400" s="17"/>
      <c r="B400" s="63"/>
      <c r="C400" s="17"/>
      <c r="D400" s="14"/>
      <c r="E400" s="122"/>
      <c r="F400" s="21" t="s">
        <v>435</v>
      </c>
      <c r="G400" s="127">
        <v>118.51</v>
      </c>
      <c r="H400" s="127">
        <v>130.71</v>
      </c>
      <c r="I400" s="118"/>
      <c r="J400" s="118">
        <v>249.22</v>
      </c>
      <c r="K400" s="118">
        <v>553.824991333333</v>
      </c>
      <c r="L400" s="118">
        <v>2.97590110693789</v>
      </c>
    </row>
    <row r="401" ht="20" customHeight="1" spans="1:12">
      <c r="A401" s="17"/>
      <c r="B401" s="63"/>
      <c r="C401" s="17"/>
      <c r="D401" s="14"/>
      <c r="E401" s="122"/>
      <c r="F401" s="21" t="s">
        <v>452</v>
      </c>
      <c r="G401" s="116">
        <v>117.99</v>
      </c>
      <c r="H401" s="116">
        <v>117.85</v>
      </c>
      <c r="I401" s="116"/>
      <c r="J401" s="116">
        <v>235.84</v>
      </c>
      <c r="K401" s="116">
        <v>524.14</v>
      </c>
      <c r="L401" s="116">
        <v>8.15</v>
      </c>
    </row>
    <row r="402" ht="20" customHeight="1" spans="1:12">
      <c r="A402" s="17"/>
      <c r="B402" s="63"/>
      <c r="C402" s="17"/>
      <c r="D402" s="14"/>
      <c r="E402" s="122"/>
      <c r="F402" s="21" t="s">
        <v>453</v>
      </c>
      <c r="G402" s="115">
        <v>143.36</v>
      </c>
      <c r="H402" s="115">
        <v>138.550904454777</v>
      </c>
      <c r="I402" s="115"/>
      <c r="J402" s="24">
        <v>281.910904454777</v>
      </c>
      <c r="K402" s="24">
        <v>626.5</v>
      </c>
      <c r="L402" s="24">
        <v>3.14455054329931</v>
      </c>
    </row>
    <row r="403" ht="20" customHeight="1" spans="1:12">
      <c r="A403" s="17"/>
      <c r="B403" s="63"/>
      <c r="C403" s="17"/>
      <c r="D403" s="12"/>
      <c r="E403" s="13"/>
      <c r="F403" s="128" t="s">
        <v>376</v>
      </c>
      <c r="G403" s="129"/>
      <c r="H403" s="129"/>
      <c r="I403" s="129"/>
      <c r="J403" s="129"/>
      <c r="K403" s="129">
        <v>599.345616909125</v>
      </c>
      <c r="L403" s="129">
        <v>4.77099113866931</v>
      </c>
    </row>
    <row r="404" ht="20" customHeight="1" spans="1:12">
      <c r="A404" s="17"/>
      <c r="B404" s="63">
        <v>10</v>
      </c>
      <c r="C404" s="108" t="s">
        <v>183</v>
      </c>
      <c r="D404" s="108" t="s">
        <v>183</v>
      </c>
      <c r="E404" s="108" t="s">
        <v>361</v>
      </c>
      <c r="F404" s="63" t="s">
        <v>447</v>
      </c>
      <c r="G404" s="68">
        <v>13.11</v>
      </c>
      <c r="H404" s="68">
        <v>12.82</v>
      </c>
      <c r="I404" s="68">
        <v>12.45</v>
      </c>
      <c r="J404" s="28">
        <v>38.38</v>
      </c>
      <c r="K404" s="28">
        <v>639.668201870505</v>
      </c>
      <c r="L404" s="28">
        <v>8.08309850303374</v>
      </c>
    </row>
    <row r="405" ht="20" customHeight="1" spans="1:12">
      <c r="A405" s="17"/>
      <c r="B405" s="63"/>
      <c r="C405" s="109"/>
      <c r="D405" s="109"/>
      <c r="E405" s="109"/>
      <c r="F405" s="63" t="s">
        <v>448</v>
      </c>
      <c r="G405" s="130">
        <v>12.95</v>
      </c>
      <c r="H405" s="130">
        <v>13.73</v>
      </c>
      <c r="I405" s="130">
        <v>13.64</v>
      </c>
      <c r="J405" s="130">
        <v>13.44</v>
      </c>
      <c r="K405" s="130">
        <v>663.736888888889</v>
      </c>
      <c r="L405" s="130">
        <v>6.02825701100461</v>
      </c>
    </row>
    <row r="406" ht="20" customHeight="1" spans="1:12">
      <c r="A406" s="17"/>
      <c r="B406" s="63"/>
      <c r="C406" s="109"/>
      <c r="D406" s="109"/>
      <c r="E406" s="109"/>
      <c r="F406" s="63" t="s">
        <v>449</v>
      </c>
      <c r="G406" s="28">
        <v>12.3</v>
      </c>
      <c r="H406" s="28">
        <v>13</v>
      </c>
      <c r="I406" s="28">
        <v>12.55</v>
      </c>
      <c r="J406" s="28">
        <v>37.85</v>
      </c>
      <c r="K406" s="28">
        <v>637.237247474748</v>
      </c>
      <c r="L406" s="28">
        <v>4.41379310344827</v>
      </c>
    </row>
    <row r="407" ht="20" customHeight="1" spans="1:12">
      <c r="A407" s="17"/>
      <c r="B407" s="63"/>
      <c r="C407" s="109"/>
      <c r="D407" s="109"/>
      <c r="E407" s="109"/>
      <c r="F407" s="63" t="s">
        <v>450</v>
      </c>
      <c r="G407" s="28">
        <v>12.54</v>
      </c>
      <c r="H407" s="28">
        <v>12.79</v>
      </c>
      <c r="I407" s="28">
        <v>12.87</v>
      </c>
      <c r="J407" s="28">
        <v>38.2</v>
      </c>
      <c r="K407" s="28">
        <v>638.26</v>
      </c>
      <c r="L407" s="28">
        <v>6.35</v>
      </c>
    </row>
    <row r="408" ht="20" customHeight="1" spans="1:12">
      <c r="A408" s="17"/>
      <c r="B408" s="63"/>
      <c r="C408" s="109"/>
      <c r="D408" s="109"/>
      <c r="E408" s="109"/>
      <c r="F408" s="63" t="s">
        <v>434</v>
      </c>
      <c r="G408" s="28">
        <v>10.22</v>
      </c>
      <c r="H408" s="28">
        <v>9.64</v>
      </c>
      <c r="I408" s="28">
        <v>9.92</v>
      </c>
      <c r="J408" s="28">
        <v>29.78</v>
      </c>
      <c r="K408" s="28">
        <v>496.333333333333</v>
      </c>
      <c r="L408" s="28">
        <v>5.04409171075839</v>
      </c>
    </row>
    <row r="409" ht="20" customHeight="1" spans="1:12">
      <c r="A409" s="17"/>
      <c r="B409" s="63"/>
      <c r="C409" s="109"/>
      <c r="D409" s="109"/>
      <c r="E409" s="109"/>
      <c r="F409" s="63" t="s">
        <v>451</v>
      </c>
      <c r="G409" s="131">
        <v>11.1</v>
      </c>
      <c r="H409" s="131">
        <v>11.11</v>
      </c>
      <c r="I409" s="68">
        <v>11.24</v>
      </c>
      <c r="J409" s="28">
        <v>33.45</v>
      </c>
      <c r="K409" s="28">
        <v>557.5</v>
      </c>
      <c r="L409" s="140">
        <v>8.95694490589637</v>
      </c>
    </row>
    <row r="410" ht="20" customHeight="1" spans="1:12">
      <c r="A410" s="17"/>
      <c r="B410" s="63"/>
      <c r="C410" s="109"/>
      <c r="D410" s="109"/>
      <c r="E410" s="109"/>
      <c r="F410" s="63" t="s">
        <v>435</v>
      </c>
      <c r="G410" s="78">
        <v>13.3740703796481</v>
      </c>
      <c r="H410" s="78">
        <v>12.9440703796481</v>
      </c>
      <c r="I410" s="78">
        <v>12.8440703796481</v>
      </c>
      <c r="J410" s="78">
        <v>39.1622111389443</v>
      </c>
      <c r="K410" s="78">
        <v>652.87</v>
      </c>
      <c r="L410" s="78">
        <v>5.10496490437249</v>
      </c>
    </row>
    <row r="411" ht="20" customHeight="1" spans="1:12">
      <c r="A411" s="17"/>
      <c r="B411" s="63"/>
      <c r="C411" s="109"/>
      <c r="D411" s="109"/>
      <c r="E411" s="109"/>
      <c r="F411" s="63" t="s">
        <v>452</v>
      </c>
      <c r="G411" s="28">
        <v>13.85</v>
      </c>
      <c r="H411" s="28">
        <v>13.79</v>
      </c>
      <c r="I411" s="28">
        <v>13.7</v>
      </c>
      <c r="J411" s="28">
        <v>41.34</v>
      </c>
      <c r="K411" s="28">
        <v>680.53</v>
      </c>
      <c r="L411" s="28">
        <v>7.66</v>
      </c>
    </row>
    <row r="412" ht="20" customHeight="1" spans="1:12">
      <c r="A412" s="17"/>
      <c r="B412" s="63"/>
      <c r="C412" s="109"/>
      <c r="D412" s="109"/>
      <c r="E412" s="109"/>
      <c r="F412" s="63" t="s">
        <v>453</v>
      </c>
      <c r="G412" s="28">
        <v>11.57</v>
      </c>
      <c r="H412" s="28">
        <v>11.26</v>
      </c>
      <c r="I412" s="28">
        <v>11.24</v>
      </c>
      <c r="J412" s="28">
        <v>34.07</v>
      </c>
      <c r="K412" s="28">
        <v>567.833333333333</v>
      </c>
      <c r="L412" s="28">
        <v>8.23</v>
      </c>
    </row>
    <row r="413" ht="20" customHeight="1" spans="1:12">
      <c r="A413" s="17"/>
      <c r="B413" s="63"/>
      <c r="C413" s="109"/>
      <c r="D413" s="132"/>
      <c r="E413" s="132"/>
      <c r="F413" s="106" t="s">
        <v>376</v>
      </c>
      <c r="G413" s="70"/>
      <c r="H413" s="70"/>
      <c r="I413" s="70"/>
      <c r="J413" s="70"/>
      <c r="K413" s="70">
        <f>AVERAGE(K404:K412)</f>
        <v>614.885444988979</v>
      </c>
      <c r="L413" s="70">
        <f>AVERAGE(L404:L412)</f>
        <v>6.65235001539043</v>
      </c>
    </row>
    <row r="414" ht="20" customHeight="1" spans="1:12">
      <c r="A414" s="17"/>
      <c r="B414" s="63"/>
      <c r="C414" s="109"/>
      <c r="D414" s="108" t="s">
        <v>183</v>
      </c>
      <c r="E414" s="108" t="s">
        <v>374</v>
      </c>
      <c r="F414" s="133" t="s">
        <v>455</v>
      </c>
      <c r="G414" s="134">
        <v>11.89</v>
      </c>
      <c r="H414" s="134">
        <v>12.32</v>
      </c>
      <c r="I414" s="134">
        <v>12.05</v>
      </c>
      <c r="J414" s="28">
        <v>36.26</v>
      </c>
      <c r="K414" s="134">
        <v>599.5364375</v>
      </c>
      <c r="L414" s="134">
        <v>6.42721628530348</v>
      </c>
    </row>
    <row r="415" ht="20" customHeight="1" spans="1:12">
      <c r="A415" s="17"/>
      <c r="B415" s="63"/>
      <c r="C415" s="109"/>
      <c r="D415" s="109"/>
      <c r="E415" s="109"/>
      <c r="F415" s="133" t="s">
        <v>456</v>
      </c>
      <c r="G415" s="134">
        <v>12.23</v>
      </c>
      <c r="H415" s="134">
        <v>12.09</v>
      </c>
      <c r="I415" s="134">
        <v>11.8</v>
      </c>
      <c r="J415" s="28">
        <v>36.12</v>
      </c>
      <c r="K415" s="134">
        <v>627.1146875</v>
      </c>
      <c r="L415" s="134">
        <v>-0.248983982312129</v>
      </c>
    </row>
    <row r="416" ht="20" customHeight="1" spans="1:12">
      <c r="A416" s="17"/>
      <c r="B416" s="63"/>
      <c r="C416" s="109"/>
      <c r="D416" s="109"/>
      <c r="E416" s="109"/>
      <c r="F416" s="133" t="s">
        <v>457</v>
      </c>
      <c r="G416" s="134">
        <v>12.6</v>
      </c>
      <c r="H416" s="134">
        <v>12.2</v>
      </c>
      <c r="I416" s="134">
        <v>11.9</v>
      </c>
      <c r="J416" s="28">
        <v>36.7</v>
      </c>
      <c r="K416" s="134">
        <v>606.815203373016</v>
      </c>
      <c r="L416" s="134">
        <v>5.45977011494251</v>
      </c>
    </row>
    <row r="417" ht="20" customHeight="1" spans="1:12">
      <c r="A417" s="17"/>
      <c r="B417" s="63"/>
      <c r="C417" s="109"/>
      <c r="D417" s="109"/>
      <c r="E417" s="109"/>
      <c r="F417" s="133" t="s">
        <v>458</v>
      </c>
      <c r="G417" s="134">
        <v>12.16</v>
      </c>
      <c r="H417" s="134">
        <v>12.02</v>
      </c>
      <c r="I417" s="134">
        <v>11.54</v>
      </c>
      <c r="J417" s="28">
        <v>35.72</v>
      </c>
      <c r="K417" s="134">
        <v>596.825396825397</v>
      </c>
      <c r="L417" s="134">
        <v>2.67318194883587</v>
      </c>
    </row>
    <row r="418" ht="20" customHeight="1" spans="1:12">
      <c r="A418" s="17"/>
      <c r="B418" s="63"/>
      <c r="C418" s="109"/>
      <c r="D418" s="109"/>
      <c r="E418" s="109"/>
      <c r="F418" s="133" t="s">
        <v>459</v>
      </c>
      <c r="G418" s="134">
        <v>10.95</v>
      </c>
      <c r="H418" s="134">
        <v>10.45</v>
      </c>
      <c r="I418" s="134">
        <v>10.58</v>
      </c>
      <c r="J418" s="28">
        <v>31.98</v>
      </c>
      <c r="K418" s="134">
        <v>533</v>
      </c>
      <c r="L418" s="134">
        <v>5.50903656194944</v>
      </c>
    </row>
    <row r="419" ht="20" customHeight="1" spans="1:12">
      <c r="A419" s="17"/>
      <c r="B419" s="63"/>
      <c r="C419" s="109"/>
      <c r="D419" s="109"/>
      <c r="E419" s="109"/>
      <c r="F419" s="133" t="s">
        <v>460</v>
      </c>
      <c r="G419" s="134">
        <v>11.42</v>
      </c>
      <c r="H419" s="134">
        <v>11.06</v>
      </c>
      <c r="I419" s="134">
        <v>11.1</v>
      </c>
      <c r="J419" s="28">
        <v>33.58</v>
      </c>
      <c r="K419" s="134">
        <v>559.666666666667</v>
      </c>
      <c r="L419" s="134">
        <v>6.70479822052748</v>
      </c>
    </row>
    <row r="420" ht="20" customHeight="1" spans="1:12">
      <c r="A420" s="17"/>
      <c r="B420" s="63"/>
      <c r="C420" s="109"/>
      <c r="D420" s="109"/>
      <c r="E420" s="109"/>
      <c r="F420" s="133" t="s">
        <v>461</v>
      </c>
      <c r="G420" s="134">
        <v>11.14</v>
      </c>
      <c r="H420" s="134">
        <v>10.61</v>
      </c>
      <c r="I420" s="134">
        <v>10.71</v>
      </c>
      <c r="J420" s="28">
        <v>32.46</v>
      </c>
      <c r="K420" s="134">
        <v>541.002705</v>
      </c>
      <c r="L420" s="134">
        <v>2.95008658420552</v>
      </c>
    </row>
    <row r="421" ht="20" customHeight="1" spans="1:12">
      <c r="A421" s="17"/>
      <c r="B421" s="63"/>
      <c r="C421" s="109"/>
      <c r="D421" s="109"/>
      <c r="E421" s="109"/>
      <c r="F421" s="133" t="s">
        <v>462</v>
      </c>
      <c r="G421" s="134">
        <v>12.89</v>
      </c>
      <c r="H421" s="134">
        <v>12.69</v>
      </c>
      <c r="I421" s="134">
        <v>13.2</v>
      </c>
      <c r="J421" s="28">
        <v>38.78</v>
      </c>
      <c r="K421" s="134">
        <v>646.33</v>
      </c>
      <c r="L421" s="134">
        <v>7.01</v>
      </c>
    </row>
    <row r="422" ht="20" customHeight="1" spans="1:12">
      <c r="A422" s="17"/>
      <c r="B422" s="63"/>
      <c r="C422" s="109"/>
      <c r="D422" s="109"/>
      <c r="E422" s="109"/>
      <c r="F422" s="133" t="s">
        <v>463</v>
      </c>
      <c r="G422" s="134">
        <v>12.26</v>
      </c>
      <c r="H422" s="134">
        <v>12.52</v>
      </c>
      <c r="I422" s="134">
        <v>12.8544</v>
      </c>
      <c r="J422" s="28">
        <v>37.6344</v>
      </c>
      <c r="K422" s="134">
        <v>627.24</v>
      </c>
      <c r="L422" s="134">
        <v>7.65481257723466</v>
      </c>
    </row>
    <row r="423" ht="20" customHeight="1" spans="1:12">
      <c r="A423" s="17"/>
      <c r="B423" s="63"/>
      <c r="C423" s="109"/>
      <c r="D423" s="132"/>
      <c r="E423" s="132"/>
      <c r="F423" s="135" t="s">
        <v>464</v>
      </c>
      <c r="G423" s="134"/>
      <c r="H423" s="134"/>
      <c r="I423" s="134"/>
      <c r="J423" s="28"/>
      <c r="K423" s="141">
        <v>593.059010762787</v>
      </c>
      <c r="L423" s="141">
        <v>4.90443536785409</v>
      </c>
    </row>
    <row r="424" ht="20" customHeight="1" spans="1:12">
      <c r="A424" s="17"/>
      <c r="B424" s="63"/>
      <c r="C424" s="109"/>
      <c r="D424" s="108" t="s">
        <v>183</v>
      </c>
      <c r="E424" s="108" t="s">
        <v>377</v>
      </c>
      <c r="F424" s="63" t="s">
        <v>447</v>
      </c>
      <c r="G424" s="28">
        <v>135.87</v>
      </c>
      <c r="H424" s="28">
        <v>137.16</v>
      </c>
      <c r="I424" s="28"/>
      <c r="J424" s="28">
        <v>273.03</v>
      </c>
      <c r="K424" s="28">
        <v>606.7327266</v>
      </c>
      <c r="L424" s="28">
        <v>3.46738175306958</v>
      </c>
    </row>
    <row r="425" ht="20" customHeight="1" spans="1:12">
      <c r="A425" s="17"/>
      <c r="B425" s="63"/>
      <c r="C425" s="109"/>
      <c r="D425" s="109"/>
      <c r="E425" s="109"/>
      <c r="F425" s="63" t="s">
        <v>448</v>
      </c>
      <c r="G425" s="125">
        <v>172.64</v>
      </c>
      <c r="H425" s="126">
        <v>175.01</v>
      </c>
      <c r="I425" s="126"/>
      <c r="J425" s="139">
        <v>347.65</v>
      </c>
      <c r="K425" s="68">
        <v>662.223585714286</v>
      </c>
      <c r="L425" s="68">
        <v>5.30038412350105</v>
      </c>
    </row>
    <row r="426" ht="20" customHeight="1" spans="1:12">
      <c r="A426" s="17"/>
      <c r="B426" s="63"/>
      <c r="C426" s="109"/>
      <c r="D426" s="109"/>
      <c r="E426" s="109"/>
      <c r="F426" s="63" t="s">
        <v>454</v>
      </c>
      <c r="G426" s="28">
        <v>159.35</v>
      </c>
      <c r="H426" s="28">
        <v>168.4</v>
      </c>
      <c r="I426" s="28"/>
      <c r="J426" s="28">
        <v>327.75</v>
      </c>
      <c r="K426" s="28">
        <v>608.597718917112</v>
      </c>
      <c r="L426" s="28">
        <v>2.61748958953003</v>
      </c>
    </row>
    <row r="427" ht="20" customHeight="1" spans="1:12">
      <c r="A427" s="17"/>
      <c r="B427" s="63"/>
      <c r="C427" s="109"/>
      <c r="D427" s="109"/>
      <c r="E427" s="109"/>
      <c r="F427" s="63" t="s">
        <v>450</v>
      </c>
      <c r="G427" s="28">
        <v>147.29</v>
      </c>
      <c r="H427" s="28">
        <v>148.19</v>
      </c>
      <c r="I427" s="28"/>
      <c r="J427" s="28">
        <v>295.48</v>
      </c>
      <c r="K427" s="28">
        <v>656.655053333333</v>
      </c>
      <c r="L427" s="28">
        <v>4.6317280453258</v>
      </c>
    </row>
    <row r="428" ht="20" customHeight="1" spans="1:12">
      <c r="A428" s="17"/>
      <c r="B428" s="63"/>
      <c r="C428" s="109"/>
      <c r="D428" s="109"/>
      <c r="E428" s="109"/>
      <c r="F428" s="63" t="s">
        <v>434</v>
      </c>
      <c r="G428" s="34">
        <v>166.31</v>
      </c>
      <c r="H428" s="34">
        <v>172.19</v>
      </c>
      <c r="I428" s="34"/>
      <c r="J428" s="34">
        <v>338.5</v>
      </c>
      <c r="K428" s="34">
        <v>564.166666666667</v>
      </c>
      <c r="L428" s="34">
        <v>4.22439805406739</v>
      </c>
    </row>
    <row r="429" ht="20" customHeight="1" spans="1:12">
      <c r="A429" s="17"/>
      <c r="B429" s="63"/>
      <c r="C429" s="109"/>
      <c r="D429" s="109"/>
      <c r="E429" s="109"/>
      <c r="F429" s="63" t="s">
        <v>451</v>
      </c>
      <c r="G429" s="65">
        <v>131.3</v>
      </c>
      <c r="H429" s="65">
        <v>124.8</v>
      </c>
      <c r="I429" s="65"/>
      <c r="J429" s="65">
        <v>256.1</v>
      </c>
      <c r="K429" s="65">
        <v>568.542</v>
      </c>
      <c r="L429" s="65">
        <v>4.57291053560922</v>
      </c>
    </row>
    <row r="430" ht="20" customHeight="1" spans="1:12">
      <c r="A430" s="17"/>
      <c r="B430" s="63"/>
      <c r="C430" s="109"/>
      <c r="D430" s="109"/>
      <c r="E430" s="109"/>
      <c r="F430" s="63" t="s">
        <v>435</v>
      </c>
      <c r="G430" s="65">
        <v>125.99</v>
      </c>
      <c r="H430" s="65">
        <v>114.59</v>
      </c>
      <c r="I430" s="78"/>
      <c r="J430" s="78">
        <v>240.58</v>
      </c>
      <c r="K430" s="78">
        <v>534.624895333333</v>
      </c>
      <c r="L430" s="78">
        <v>-0.594084390068572</v>
      </c>
    </row>
    <row r="431" ht="20" customHeight="1" spans="1:12">
      <c r="A431" s="17"/>
      <c r="B431" s="63"/>
      <c r="C431" s="109"/>
      <c r="D431" s="109"/>
      <c r="E431" s="109"/>
      <c r="F431" s="63" t="s">
        <v>452</v>
      </c>
      <c r="G431" s="28">
        <v>113.58</v>
      </c>
      <c r="H431" s="28">
        <v>112.66</v>
      </c>
      <c r="I431" s="28"/>
      <c r="J431" s="28">
        <v>226.24</v>
      </c>
      <c r="K431" s="28">
        <v>502.82</v>
      </c>
      <c r="L431" s="28">
        <v>3.75</v>
      </c>
    </row>
    <row r="432" ht="20" customHeight="1" spans="1:12">
      <c r="A432" s="17"/>
      <c r="B432" s="63"/>
      <c r="C432" s="109"/>
      <c r="D432" s="109"/>
      <c r="E432" s="109"/>
      <c r="F432" s="63" t="s">
        <v>453</v>
      </c>
      <c r="G432" s="68">
        <v>139.62</v>
      </c>
      <c r="H432" s="68">
        <v>145.04</v>
      </c>
      <c r="I432" s="68"/>
      <c r="J432" s="34">
        <v>284.655767211639</v>
      </c>
      <c r="K432" s="34">
        <v>632.6</v>
      </c>
      <c r="L432" s="34">
        <v>4.1488310833059</v>
      </c>
    </row>
    <row r="433" ht="20" customHeight="1" spans="1:12">
      <c r="A433" s="17"/>
      <c r="B433" s="63"/>
      <c r="C433" s="132"/>
      <c r="D433" s="132"/>
      <c r="E433" s="132"/>
      <c r="F433" s="114" t="s">
        <v>376</v>
      </c>
      <c r="G433" s="33"/>
      <c r="H433" s="33"/>
      <c r="I433" s="33"/>
      <c r="J433" s="33"/>
      <c r="K433" s="33">
        <v>592.995849618304</v>
      </c>
      <c r="L433" s="33">
        <v>3.56878208826004</v>
      </c>
    </row>
    <row r="434" ht="20" customHeight="1" spans="1:12">
      <c r="A434" s="17"/>
      <c r="B434" s="63">
        <v>11</v>
      </c>
      <c r="C434" s="9" t="s">
        <v>181</v>
      </c>
      <c r="D434" s="9" t="s">
        <v>181</v>
      </c>
      <c r="E434" s="85" t="s">
        <v>361</v>
      </c>
      <c r="F434" s="63" t="s">
        <v>447</v>
      </c>
      <c r="G434" s="68">
        <v>12.05</v>
      </c>
      <c r="H434" s="68">
        <v>13.64</v>
      </c>
      <c r="I434" s="68">
        <v>11.09</v>
      </c>
      <c r="J434" s="28">
        <v>36.78</v>
      </c>
      <c r="K434" s="28">
        <v>613.001471203678</v>
      </c>
      <c r="L434" s="28">
        <v>3.57728928977545</v>
      </c>
    </row>
    <row r="435" ht="20" customHeight="1" spans="1:12">
      <c r="A435" s="17"/>
      <c r="B435" s="63"/>
      <c r="C435" s="14"/>
      <c r="D435" s="14"/>
      <c r="E435" s="85"/>
      <c r="F435" s="63" t="s">
        <v>448</v>
      </c>
      <c r="G435" s="130">
        <v>13.1</v>
      </c>
      <c r="H435" s="130">
        <v>13.2</v>
      </c>
      <c r="I435" s="130">
        <v>13.1</v>
      </c>
      <c r="J435" s="130">
        <v>13.1333333333333</v>
      </c>
      <c r="K435" s="130">
        <v>648.592098765432</v>
      </c>
      <c r="L435" s="130">
        <v>3.60896146412653</v>
      </c>
    </row>
    <row r="436" ht="20" customHeight="1" spans="1:12">
      <c r="A436" s="17"/>
      <c r="B436" s="63"/>
      <c r="C436" s="14"/>
      <c r="D436" s="14"/>
      <c r="E436" s="85"/>
      <c r="F436" s="63" t="s">
        <v>449</v>
      </c>
      <c r="G436" s="28">
        <v>11.9</v>
      </c>
      <c r="H436" s="28">
        <v>11.85</v>
      </c>
      <c r="I436" s="28">
        <v>11.95</v>
      </c>
      <c r="J436" s="28">
        <v>35.7</v>
      </c>
      <c r="K436" s="28">
        <v>601.040151515152</v>
      </c>
      <c r="L436" s="28">
        <v>-1.51724137931036</v>
      </c>
    </row>
    <row r="437" ht="20" customHeight="1" spans="1:12">
      <c r="A437" s="17"/>
      <c r="B437" s="63"/>
      <c r="C437" s="14"/>
      <c r="D437" s="14"/>
      <c r="E437" s="85"/>
      <c r="F437" s="63" t="s">
        <v>450</v>
      </c>
      <c r="G437" s="28">
        <v>12.78</v>
      </c>
      <c r="H437" s="28">
        <v>11.94</v>
      </c>
      <c r="I437" s="28">
        <v>12.52</v>
      </c>
      <c r="J437" s="28">
        <v>37.24</v>
      </c>
      <c r="K437" s="28">
        <v>622.22</v>
      </c>
      <c r="L437" s="28">
        <v>3.67</v>
      </c>
    </row>
    <row r="438" ht="20" customHeight="1" spans="1:12">
      <c r="A438" s="17"/>
      <c r="B438" s="63"/>
      <c r="C438" s="14"/>
      <c r="D438" s="14"/>
      <c r="E438" s="85"/>
      <c r="F438" s="63" t="s">
        <v>434</v>
      </c>
      <c r="G438" s="28">
        <v>10.06</v>
      </c>
      <c r="H438" s="28">
        <v>9.57</v>
      </c>
      <c r="I438" s="28">
        <v>9.79</v>
      </c>
      <c r="J438" s="28">
        <v>29.42</v>
      </c>
      <c r="K438" s="28">
        <v>490.333333333333</v>
      </c>
      <c r="L438" s="28">
        <v>3.77425044091712</v>
      </c>
    </row>
    <row r="439" ht="20" customHeight="1" spans="1:12">
      <c r="A439" s="17"/>
      <c r="B439" s="63"/>
      <c r="C439" s="14"/>
      <c r="D439" s="14"/>
      <c r="E439" s="85"/>
      <c r="F439" s="63" t="s">
        <v>451</v>
      </c>
      <c r="G439" s="131">
        <v>11.08</v>
      </c>
      <c r="H439" s="131">
        <v>11.12</v>
      </c>
      <c r="I439" s="68">
        <v>10.98</v>
      </c>
      <c r="J439" s="28">
        <v>33.18</v>
      </c>
      <c r="K439" s="28">
        <v>553</v>
      </c>
      <c r="L439" s="140">
        <v>8.07747180800125</v>
      </c>
    </row>
    <row r="440" ht="20" customHeight="1" spans="1:12">
      <c r="A440" s="17"/>
      <c r="B440" s="63"/>
      <c r="C440" s="14"/>
      <c r="D440" s="14"/>
      <c r="E440" s="85"/>
      <c r="F440" s="63" t="s">
        <v>435</v>
      </c>
      <c r="G440" s="78">
        <v>13.0053644231779</v>
      </c>
      <c r="H440" s="78">
        <v>12.5753644231779</v>
      </c>
      <c r="I440" s="78">
        <v>12.4753644231779</v>
      </c>
      <c r="J440" s="78">
        <v>38.0560932695337</v>
      </c>
      <c r="K440" s="78">
        <v>634.43</v>
      </c>
      <c r="L440" s="78">
        <v>2.13632558439049</v>
      </c>
    </row>
    <row r="441" ht="20" customHeight="1" spans="1:12">
      <c r="A441" s="17"/>
      <c r="B441" s="63"/>
      <c r="C441" s="14"/>
      <c r="D441" s="14"/>
      <c r="E441" s="85"/>
      <c r="F441" s="63" t="s">
        <v>452</v>
      </c>
      <c r="G441" s="28">
        <v>13.29</v>
      </c>
      <c r="H441" s="28">
        <v>13.18</v>
      </c>
      <c r="I441" s="28">
        <v>13.2</v>
      </c>
      <c r="J441" s="28">
        <v>39.67</v>
      </c>
      <c r="K441" s="28">
        <v>653.04</v>
      </c>
      <c r="L441" s="28">
        <v>3.31</v>
      </c>
    </row>
    <row r="442" ht="20" customHeight="1" spans="1:12">
      <c r="A442" s="17"/>
      <c r="B442" s="63"/>
      <c r="C442" s="14"/>
      <c r="D442" s="14"/>
      <c r="E442" s="85"/>
      <c r="F442" s="63" t="s">
        <v>453</v>
      </c>
      <c r="G442" s="28">
        <v>11.18</v>
      </c>
      <c r="H442" s="28">
        <v>11.56</v>
      </c>
      <c r="I442" s="28">
        <v>11.05</v>
      </c>
      <c r="J442" s="28">
        <v>33.79</v>
      </c>
      <c r="K442" s="28">
        <v>563.166666666667</v>
      </c>
      <c r="L442" s="28">
        <v>7.34</v>
      </c>
    </row>
    <row r="443" ht="20" customHeight="1" spans="1:12">
      <c r="A443" s="17"/>
      <c r="B443" s="63"/>
      <c r="C443" s="14"/>
      <c r="D443" s="12"/>
      <c r="E443" s="85"/>
      <c r="F443" s="90" t="s">
        <v>376</v>
      </c>
      <c r="G443" s="70"/>
      <c r="H443" s="70"/>
      <c r="I443" s="70"/>
      <c r="J443" s="70"/>
      <c r="K443" s="70">
        <f>AVERAGE(K434:K442)</f>
        <v>597.647080164918</v>
      </c>
      <c r="L443" s="70">
        <f>AVERAGE(L434:L442)</f>
        <v>3.77522857865561</v>
      </c>
    </row>
    <row r="444" ht="20" customHeight="1" spans="1:12">
      <c r="A444" s="17"/>
      <c r="B444" s="63"/>
      <c r="C444" s="14"/>
      <c r="D444" s="17" t="s">
        <v>181</v>
      </c>
      <c r="E444" s="85" t="s">
        <v>374</v>
      </c>
      <c r="F444" s="91" t="s">
        <v>447</v>
      </c>
      <c r="G444" s="136">
        <v>11.82</v>
      </c>
      <c r="H444" s="136">
        <v>12.63</v>
      </c>
      <c r="I444" s="136">
        <v>11.86</v>
      </c>
      <c r="J444" s="30">
        <v>36.31</v>
      </c>
      <c r="K444" s="136">
        <v>600.36315625</v>
      </c>
      <c r="L444" s="136">
        <v>6.57397196137256</v>
      </c>
    </row>
    <row r="445" ht="20" customHeight="1" spans="1:12">
      <c r="A445" s="17"/>
      <c r="B445" s="63"/>
      <c r="C445" s="14"/>
      <c r="D445" s="17"/>
      <c r="E445" s="85"/>
      <c r="F445" s="91" t="s">
        <v>448</v>
      </c>
      <c r="G445" s="136">
        <v>12.34</v>
      </c>
      <c r="H445" s="136">
        <v>11.97</v>
      </c>
      <c r="I445" s="136">
        <v>12.25</v>
      </c>
      <c r="J445" s="136">
        <v>36.56</v>
      </c>
      <c r="K445" s="136">
        <v>634.753958333333</v>
      </c>
      <c r="L445" s="136">
        <v>0.966144673495818</v>
      </c>
    </row>
    <row r="446" ht="20" customHeight="1" spans="1:12">
      <c r="A446" s="17"/>
      <c r="B446" s="63"/>
      <c r="C446" s="14"/>
      <c r="D446" s="17"/>
      <c r="E446" s="85"/>
      <c r="F446" s="91" t="s">
        <v>454</v>
      </c>
      <c r="G446" s="137">
        <v>12</v>
      </c>
      <c r="H446" s="137">
        <v>12.3</v>
      </c>
      <c r="I446" s="142">
        <v>12.7</v>
      </c>
      <c r="J446" s="143">
        <v>37</v>
      </c>
      <c r="K446" s="143">
        <v>611.775545634921</v>
      </c>
      <c r="L446" s="142">
        <v>6.32183908045977</v>
      </c>
    </row>
    <row r="447" ht="20" customHeight="1" spans="1:12">
      <c r="A447" s="17"/>
      <c r="B447" s="63"/>
      <c r="C447" s="14"/>
      <c r="D447" s="17"/>
      <c r="E447" s="85"/>
      <c r="F447" s="91" t="s">
        <v>450</v>
      </c>
      <c r="G447" s="136">
        <v>12.45</v>
      </c>
      <c r="H447" s="136">
        <v>12.13</v>
      </c>
      <c r="I447" s="136">
        <v>12.48</v>
      </c>
      <c r="J447" s="136">
        <v>37.06</v>
      </c>
      <c r="K447" s="136">
        <v>619.21470342523</v>
      </c>
      <c r="L447" s="136">
        <v>6.52486346651337</v>
      </c>
    </row>
    <row r="448" ht="20" customHeight="1" spans="1:12">
      <c r="A448" s="17"/>
      <c r="B448" s="63"/>
      <c r="C448" s="14"/>
      <c r="D448" s="17"/>
      <c r="E448" s="85"/>
      <c r="F448" s="91" t="s">
        <v>434</v>
      </c>
      <c r="G448" s="30">
        <v>9.89</v>
      </c>
      <c r="H448" s="30">
        <v>10.88</v>
      </c>
      <c r="I448" s="30">
        <v>10.16</v>
      </c>
      <c r="J448" s="30">
        <v>30.93</v>
      </c>
      <c r="K448" s="30">
        <v>520.81</v>
      </c>
      <c r="L448" s="30">
        <v>3.09598748936</v>
      </c>
    </row>
    <row r="449" ht="20" customHeight="1" spans="1:12">
      <c r="A449" s="17"/>
      <c r="B449" s="63"/>
      <c r="C449" s="14"/>
      <c r="D449" s="17"/>
      <c r="E449" s="85"/>
      <c r="F449" s="91" t="s">
        <v>451</v>
      </c>
      <c r="G449" s="136">
        <v>10.97</v>
      </c>
      <c r="H449" s="136">
        <v>10.77</v>
      </c>
      <c r="I449" s="136">
        <v>11.36</v>
      </c>
      <c r="J449" s="30">
        <v>33.1</v>
      </c>
      <c r="K449" s="30">
        <v>551.666666666667</v>
      </c>
      <c r="L449" s="158">
        <v>5.17953606609469</v>
      </c>
    </row>
    <row r="450" ht="20" customHeight="1" spans="1:12">
      <c r="A450" s="17"/>
      <c r="B450" s="63"/>
      <c r="C450" s="14"/>
      <c r="D450" s="17"/>
      <c r="E450" s="85"/>
      <c r="F450" s="91" t="s">
        <v>435</v>
      </c>
      <c r="G450" s="144">
        <v>10.74</v>
      </c>
      <c r="H450" s="144">
        <v>10.84</v>
      </c>
      <c r="I450" s="144">
        <v>11.27</v>
      </c>
      <c r="J450" s="144">
        <v>32.85</v>
      </c>
      <c r="K450" s="144">
        <v>547.5027375</v>
      </c>
      <c r="L450" s="144">
        <v>4.18700999048525</v>
      </c>
    </row>
    <row r="451" ht="20" customHeight="1" spans="1:12">
      <c r="A451" s="17"/>
      <c r="B451" s="63"/>
      <c r="C451" s="14"/>
      <c r="D451" s="17"/>
      <c r="E451" s="85"/>
      <c r="F451" s="91" t="s">
        <v>452</v>
      </c>
      <c r="G451" s="136">
        <v>12.84</v>
      </c>
      <c r="H451" s="136">
        <v>13.22</v>
      </c>
      <c r="I451" s="136">
        <v>13.01</v>
      </c>
      <c r="J451" s="136">
        <v>39.07</v>
      </c>
      <c r="K451" s="30">
        <v>651.17</v>
      </c>
      <c r="L451" s="30">
        <v>7.81</v>
      </c>
    </row>
    <row r="452" ht="20" customHeight="1" spans="1:12">
      <c r="A452" s="17"/>
      <c r="B452" s="63"/>
      <c r="C452" s="14"/>
      <c r="D452" s="17"/>
      <c r="E452" s="85"/>
      <c r="F452" s="91" t="s">
        <v>453</v>
      </c>
      <c r="G452" s="144">
        <v>12.35</v>
      </c>
      <c r="H452" s="144">
        <v>12.64</v>
      </c>
      <c r="I452" s="144">
        <v>12.9444</v>
      </c>
      <c r="J452" s="144">
        <v>37.9344</v>
      </c>
      <c r="K452" s="144">
        <v>632.24</v>
      </c>
      <c r="L452" s="144">
        <v>8.51297542221612</v>
      </c>
    </row>
    <row r="453" ht="20" customHeight="1" spans="1:12">
      <c r="A453" s="17"/>
      <c r="B453" s="63"/>
      <c r="C453" s="14"/>
      <c r="D453" s="17"/>
      <c r="E453" s="85"/>
      <c r="F453" s="145" t="s">
        <v>376</v>
      </c>
      <c r="G453" s="146"/>
      <c r="H453" s="146"/>
      <c r="I453" s="146"/>
      <c r="J453" s="146"/>
      <c r="K453" s="146">
        <v>596.610751978906</v>
      </c>
      <c r="L453" s="146">
        <v>5.4635920166664</v>
      </c>
    </row>
    <row r="454" ht="20" customHeight="1" spans="1:12">
      <c r="A454" s="17"/>
      <c r="B454" s="63"/>
      <c r="C454" s="14"/>
      <c r="D454" s="9" t="s">
        <v>181</v>
      </c>
      <c r="E454" s="10" t="s">
        <v>377</v>
      </c>
      <c r="F454" s="63" t="s">
        <v>447</v>
      </c>
      <c r="G454" s="28">
        <v>139.29</v>
      </c>
      <c r="H454" s="28">
        <v>142.04</v>
      </c>
      <c r="I454" s="28"/>
      <c r="J454" s="28">
        <v>281.33</v>
      </c>
      <c r="K454" s="28">
        <v>625.1771526</v>
      </c>
      <c r="L454" s="28">
        <v>6.6127477148704</v>
      </c>
    </row>
    <row r="455" ht="20" customHeight="1" spans="1:12">
      <c r="A455" s="17"/>
      <c r="B455" s="63"/>
      <c r="C455" s="14"/>
      <c r="D455" s="14"/>
      <c r="E455" s="122"/>
      <c r="F455" s="63" t="s">
        <v>448</v>
      </c>
      <c r="G455" s="125">
        <v>166.75</v>
      </c>
      <c r="H455" s="126">
        <v>168.68</v>
      </c>
      <c r="I455" s="126"/>
      <c r="J455" s="139">
        <v>335.43</v>
      </c>
      <c r="K455" s="68">
        <v>638.946231428571</v>
      </c>
      <c r="L455" s="68">
        <v>1.59904457513578</v>
      </c>
    </row>
    <row r="456" ht="20" customHeight="1" spans="1:12">
      <c r="A456" s="17"/>
      <c r="B456" s="63"/>
      <c r="C456" s="14"/>
      <c r="D456" s="14"/>
      <c r="E456" s="122"/>
      <c r="F456" s="63" t="s">
        <v>454</v>
      </c>
      <c r="G456" s="28">
        <v>168.67</v>
      </c>
      <c r="H456" s="28">
        <v>165.32</v>
      </c>
      <c r="I456" s="28"/>
      <c r="J456" s="28">
        <v>333.99</v>
      </c>
      <c r="K456" s="28">
        <v>620.184751002674</v>
      </c>
      <c r="L456" s="28">
        <v>4.57121387645198</v>
      </c>
    </row>
    <row r="457" ht="20" customHeight="1" spans="1:12">
      <c r="A457" s="17"/>
      <c r="B457" s="63"/>
      <c r="C457" s="14"/>
      <c r="D457" s="14"/>
      <c r="E457" s="122"/>
      <c r="F457" s="63" t="s">
        <v>450</v>
      </c>
      <c r="G457" s="28">
        <v>145.624051826643</v>
      </c>
      <c r="H457" s="28">
        <v>143.624051826643</v>
      </c>
      <c r="I457" s="28"/>
      <c r="J457" s="28">
        <v>289.248103653286</v>
      </c>
      <c r="K457" s="28">
        <v>642.805702352153</v>
      </c>
      <c r="L457" s="28">
        <v>2.42496588289178</v>
      </c>
    </row>
    <row r="458" ht="20" customHeight="1" spans="1:12">
      <c r="A458" s="17"/>
      <c r="B458" s="63"/>
      <c r="C458" s="14"/>
      <c r="D458" s="14"/>
      <c r="E458" s="122"/>
      <c r="F458" s="63" t="s">
        <v>434</v>
      </c>
      <c r="G458" s="34">
        <v>173.28</v>
      </c>
      <c r="H458" s="34">
        <v>167.79</v>
      </c>
      <c r="I458" s="34"/>
      <c r="J458" s="34">
        <v>341.07</v>
      </c>
      <c r="K458" s="34">
        <v>568.45</v>
      </c>
      <c r="L458" s="34">
        <v>5.01570293737301</v>
      </c>
    </row>
    <row r="459" ht="20" customHeight="1" spans="1:12">
      <c r="A459" s="17"/>
      <c r="B459" s="63"/>
      <c r="C459" s="14"/>
      <c r="D459" s="14"/>
      <c r="E459" s="122"/>
      <c r="F459" s="63" t="s">
        <v>451</v>
      </c>
      <c r="G459" s="65">
        <v>128.2</v>
      </c>
      <c r="H459" s="65">
        <v>123</v>
      </c>
      <c r="I459" s="65"/>
      <c r="J459" s="65">
        <v>251.2</v>
      </c>
      <c r="K459" s="65">
        <v>557.664</v>
      </c>
      <c r="L459" s="65">
        <v>2.5721012360212</v>
      </c>
    </row>
    <row r="460" ht="20" customHeight="1" spans="1:12">
      <c r="A460" s="17"/>
      <c r="B460" s="63"/>
      <c r="C460" s="14"/>
      <c r="D460" s="14"/>
      <c r="E460" s="122"/>
      <c r="F460" s="63" t="s">
        <v>435</v>
      </c>
      <c r="G460" s="65">
        <v>117.45</v>
      </c>
      <c r="H460" s="65">
        <v>129.45</v>
      </c>
      <c r="I460" s="78"/>
      <c r="J460" s="78">
        <v>246.9</v>
      </c>
      <c r="K460" s="78">
        <v>548.66941</v>
      </c>
      <c r="L460" s="78">
        <v>2.01729389014911</v>
      </c>
    </row>
    <row r="461" ht="20" customHeight="1" spans="1:12">
      <c r="A461" s="17"/>
      <c r="B461" s="63"/>
      <c r="C461" s="14"/>
      <c r="D461" s="14"/>
      <c r="E461" s="122"/>
      <c r="F461" s="63" t="s">
        <v>452</v>
      </c>
      <c r="G461" s="28">
        <v>117.15</v>
      </c>
      <c r="H461" s="28">
        <v>117.45</v>
      </c>
      <c r="I461" s="28"/>
      <c r="J461" s="28">
        <v>234.6</v>
      </c>
      <c r="K461" s="28">
        <v>521.4</v>
      </c>
      <c r="L461" s="28">
        <v>7.59</v>
      </c>
    </row>
    <row r="462" ht="20" customHeight="1" spans="1:12">
      <c r="A462" s="17"/>
      <c r="B462" s="63"/>
      <c r="C462" s="14"/>
      <c r="D462" s="14"/>
      <c r="E462" s="122"/>
      <c r="F462" s="63" t="s">
        <v>453</v>
      </c>
      <c r="G462" s="68">
        <v>147.45</v>
      </c>
      <c r="H462" s="68">
        <v>140.22</v>
      </c>
      <c r="I462" s="68"/>
      <c r="J462" s="34">
        <v>287.670616469176</v>
      </c>
      <c r="K462" s="34">
        <v>639.3</v>
      </c>
      <c r="L462" s="34">
        <v>5.25189331577214</v>
      </c>
    </row>
    <row r="463" ht="20" customHeight="1" spans="1:12">
      <c r="A463" s="17"/>
      <c r="B463" s="63"/>
      <c r="C463" s="12"/>
      <c r="D463" s="12"/>
      <c r="E463" s="13"/>
      <c r="F463" s="114" t="s">
        <v>376</v>
      </c>
      <c r="G463" s="33"/>
      <c r="H463" s="33"/>
      <c r="I463" s="33"/>
      <c r="J463" s="146"/>
      <c r="K463" s="33">
        <v>595.844138598155</v>
      </c>
      <c r="L463" s="33">
        <v>4.18388482540727</v>
      </c>
    </row>
    <row r="464" ht="20" customHeight="1" spans="1:12">
      <c r="A464" s="17"/>
      <c r="B464" s="147" t="s">
        <v>105</v>
      </c>
      <c r="C464" s="63" t="s">
        <v>445</v>
      </c>
      <c r="D464" s="63" t="s">
        <v>445</v>
      </c>
      <c r="E464" s="99" t="s">
        <v>361</v>
      </c>
      <c r="F464" s="63" t="s">
        <v>447</v>
      </c>
      <c r="G464" s="100">
        <v>11.47</v>
      </c>
      <c r="H464" s="100">
        <v>11.23</v>
      </c>
      <c r="I464" s="100">
        <v>12.81</v>
      </c>
      <c r="J464" s="100">
        <v>35.51</v>
      </c>
      <c r="K464" s="100">
        <v>591.834753736885</v>
      </c>
      <c r="L464" s="100"/>
    </row>
    <row r="465" ht="20" customHeight="1" spans="1:12">
      <c r="A465" s="17"/>
      <c r="B465" s="63"/>
      <c r="C465" s="63"/>
      <c r="D465" s="63"/>
      <c r="E465" s="99"/>
      <c r="F465" s="63" t="s">
        <v>448</v>
      </c>
      <c r="G465" s="100">
        <v>12.46</v>
      </c>
      <c r="H465" s="100">
        <v>12.7</v>
      </c>
      <c r="I465" s="100">
        <v>12.87</v>
      </c>
      <c r="J465" s="100">
        <v>12.6766666666667</v>
      </c>
      <c r="K465" s="100">
        <v>626.039530864198</v>
      </c>
      <c r="L465" s="100"/>
    </row>
    <row r="466" ht="20" customHeight="1" spans="1:12">
      <c r="A466" s="17"/>
      <c r="B466" s="63"/>
      <c r="C466" s="63"/>
      <c r="D466" s="63"/>
      <c r="E466" s="99"/>
      <c r="F466" s="63" t="s">
        <v>449</v>
      </c>
      <c r="G466" s="100">
        <v>12.05</v>
      </c>
      <c r="H466" s="100">
        <v>12.2</v>
      </c>
      <c r="I466" s="100">
        <v>12</v>
      </c>
      <c r="J466" s="100">
        <v>36.25</v>
      </c>
      <c r="K466" s="100">
        <v>610.299873737374</v>
      </c>
      <c r="L466" s="100"/>
    </row>
    <row r="467" ht="20" customHeight="1" spans="1:12">
      <c r="A467" s="17"/>
      <c r="B467" s="63"/>
      <c r="C467" s="63"/>
      <c r="D467" s="63"/>
      <c r="E467" s="99"/>
      <c r="F467" s="63" t="s">
        <v>450</v>
      </c>
      <c r="G467" s="100">
        <v>11.36</v>
      </c>
      <c r="H467" s="100">
        <v>12.31</v>
      </c>
      <c r="I467" s="100">
        <v>12.25</v>
      </c>
      <c r="J467" s="100">
        <v>35.92</v>
      </c>
      <c r="K467" s="100">
        <v>600.17</v>
      </c>
      <c r="L467" s="100"/>
    </row>
    <row r="468" ht="20" customHeight="1" spans="1:12">
      <c r="A468" s="17"/>
      <c r="B468" s="63"/>
      <c r="C468" s="63"/>
      <c r="D468" s="63"/>
      <c r="E468" s="99"/>
      <c r="F468" s="63" t="s">
        <v>434</v>
      </c>
      <c r="G468" s="100">
        <v>9.82</v>
      </c>
      <c r="H468" s="100">
        <v>9.16</v>
      </c>
      <c r="I468" s="100">
        <v>9.37</v>
      </c>
      <c r="J468" s="100">
        <v>28.35</v>
      </c>
      <c r="K468" s="100">
        <v>472.5</v>
      </c>
      <c r="L468" s="100"/>
    </row>
    <row r="469" ht="20" customHeight="1" spans="1:12">
      <c r="A469" s="17"/>
      <c r="B469" s="63"/>
      <c r="C469" s="63"/>
      <c r="D469" s="63"/>
      <c r="E469" s="99"/>
      <c r="F469" s="63" t="s">
        <v>451</v>
      </c>
      <c r="G469" s="100">
        <v>10.3</v>
      </c>
      <c r="H469" s="100">
        <v>10.16</v>
      </c>
      <c r="I469" s="100">
        <v>10.24</v>
      </c>
      <c r="J469" s="100">
        <v>30.7</v>
      </c>
      <c r="K469" s="100">
        <v>511.666666666667</v>
      </c>
      <c r="L469" s="100"/>
    </row>
    <row r="470" ht="20" customHeight="1" spans="1:12">
      <c r="A470" s="17"/>
      <c r="B470" s="63"/>
      <c r="C470" s="63"/>
      <c r="D470" s="63"/>
      <c r="E470" s="99"/>
      <c r="F470" s="63" t="s">
        <v>435</v>
      </c>
      <c r="G470" s="100">
        <v>12.7406319468403</v>
      </c>
      <c r="H470" s="100">
        <v>12.3106319468403</v>
      </c>
      <c r="I470" s="100">
        <v>12.2106319468403</v>
      </c>
      <c r="J470" s="100">
        <v>37.2618958405208</v>
      </c>
      <c r="K470" s="100">
        <v>621.19</v>
      </c>
      <c r="L470" s="100"/>
    </row>
    <row r="471" ht="20" customHeight="1" spans="1:12">
      <c r="A471" s="17"/>
      <c r="B471" s="63"/>
      <c r="C471" s="63"/>
      <c r="D471" s="63"/>
      <c r="E471" s="99"/>
      <c r="F471" s="63" t="s">
        <v>452</v>
      </c>
      <c r="G471" s="100">
        <v>12.82</v>
      </c>
      <c r="H471" s="100">
        <v>12.67</v>
      </c>
      <c r="I471" s="100">
        <v>12.91</v>
      </c>
      <c r="J471" s="100">
        <v>38.4</v>
      </c>
      <c r="K471" s="100">
        <v>632.13</v>
      </c>
      <c r="L471" s="100"/>
    </row>
    <row r="472" ht="20" customHeight="1" spans="1:12">
      <c r="A472" s="17"/>
      <c r="B472" s="63"/>
      <c r="C472" s="63"/>
      <c r="D472" s="63"/>
      <c r="E472" s="99"/>
      <c r="F472" s="63" t="s">
        <v>453</v>
      </c>
      <c r="G472" s="100">
        <v>10.52</v>
      </c>
      <c r="H472" s="100">
        <v>10.35</v>
      </c>
      <c r="I472" s="100">
        <v>10.61</v>
      </c>
      <c r="J472" s="100">
        <v>31.48</v>
      </c>
      <c r="K472" s="100">
        <v>524.666666666667</v>
      </c>
      <c r="L472" s="100"/>
    </row>
    <row r="473" ht="20" customHeight="1" spans="1:12">
      <c r="A473" s="17"/>
      <c r="B473" s="63"/>
      <c r="C473" s="106"/>
      <c r="D473" s="106"/>
      <c r="E473" s="105"/>
      <c r="F473" s="106" t="s">
        <v>376</v>
      </c>
      <c r="G473" s="148"/>
      <c r="H473" s="148"/>
      <c r="I473" s="148"/>
      <c r="J473" s="148"/>
      <c r="K473" s="148">
        <v>576.721943519088</v>
      </c>
      <c r="L473" s="148"/>
    </row>
    <row r="474" ht="20" customHeight="1" spans="1:12">
      <c r="A474" s="17"/>
      <c r="B474" s="63"/>
      <c r="C474" s="63"/>
      <c r="D474" s="47" t="s">
        <v>445</v>
      </c>
      <c r="E474" s="108" t="s">
        <v>374</v>
      </c>
      <c r="F474" s="63" t="s">
        <v>447</v>
      </c>
      <c r="G474" s="102">
        <v>12.54</v>
      </c>
      <c r="H474" s="102">
        <v>9.39</v>
      </c>
      <c r="I474" s="102">
        <v>12.14</v>
      </c>
      <c r="J474" s="102">
        <v>34.07</v>
      </c>
      <c r="K474" s="102">
        <v>563.32615625</v>
      </c>
      <c r="L474" s="102"/>
    </row>
    <row r="475" ht="20" customHeight="1" spans="1:12">
      <c r="A475" s="17"/>
      <c r="B475" s="63"/>
      <c r="C475" s="63"/>
      <c r="D475" s="101"/>
      <c r="E475" s="109"/>
      <c r="F475" s="63" t="s">
        <v>448</v>
      </c>
      <c r="G475" s="103">
        <v>12.42</v>
      </c>
      <c r="H475" s="103">
        <v>12.14</v>
      </c>
      <c r="I475" s="103">
        <v>11.65</v>
      </c>
      <c r="J475" s="103">
        <v>36.21</v>
      </c>
      <c r="K475" s="103">
        <v>628.677265625</v>
      </c>
      <c r="L475" s="103"/>
    </row>
    <row r="476" ht="20" customHeight="1" spans="1:12">
      <c r="A476" s="17"/>
      <c r="B476" s="63"/>
      <c r="C476" s="63"/>
      <c r="D476" s="101"/>
      <c r="E476" s="109"/>
      <c r="F476" s="63" t="s">
        <v>454</v>
      </c>
      <c r="G476" s="28">
        <v>12.1</v>
      </c>
      <c r="H476" s="28">
        <v>11.3</v>
      </c>
      <c r="I476" s="28">
        <v>11.4</v>
      </c>
      <c r="J476" s="28">
        <v>34.8</v>
      </c>
      <c r="K476" s="28">
        <v>575.399702380952</v>
      </c>
      <c r="L476" s="28"/>
    </row>
    <row r="477" ht="20" customHeight="1" spans="1:12">
      <c r="A477" s="17"/>
      <c r="B477" s="63"/>
      <c r="C477" s="63"/>
      <c r="D477" s="101"/>
      <c r="E477" s="109"/>
      <c r="F477" s="63" t="s">
        <v>450</v>
      </c>
      <c r="G477" s="103">
        <v>11.56</v>
      </c>
      <c r="H477" s="103">
        <v>11.9</v>
      </c>
      <c r="I477" s="103">
        <v>11.33</v>
      </c>
      <c r="J477" s="28">
        <v>34.79</v>
      </c>
      <c r="K477" s="103">
        <v>581.286549707602</v>
      </c>
      <c r="L477" s="103"/>
    </row>
    <row r="478" ht="20" customHeight="1" spans="1:12">
      <c r="A478" s="17"/>
      <c r="B478" s="63"/>
      <c r="C478" s="63"/>
      <c r="D478" s="101"/>
      <c r="E478" s="109"/>
      <c r="F478" s="63" t="s">
        <v>434</v>
      </c>
      <c r="G478" s="103">
        <v>10.41</v>
      </c>
      <c r="H478" s="103">
        <v>9.72</v>
      </c>
      <c r="I478" s="103">
        <v>10.18</v>
      </c>
      <c r="J478" s="103">
        <v>30.31</v>
      </c>
      <c r="K478" s="103">
        <v>505.166666666667</v>
      </c>
      <c r="L478" s="103"/>
    </row>
    <row r="479" ht="20" customHeight="1" spans="1:12">
      <c r="A479" s="17"/>
      <c r="B479" s="63"/>
      <c r="C479" s="63"/>
      <c r="D479" s="101"/>
      <c r="E479" s="109"/>
      <c r="F479" s="63" t="s">
        <v>451</v>
      </c>
      <c r="G479" s="103">
        <v>10.38</v>
      </c>
      <c r="H479" s="103">
        <v>10.85</v>
      </c>
      <c r="I479" s="103">
        <v>10.24</v>
      </c>
      <c r="J479" s="103">
        <v>31.47</v>
      </c>
      <c r="K479" s="103">
        <v>524.5</v>
      </c>
      <c r="L479" s="103"/>
    </row>
    <row r="480" ht="20" customHeight="1" spans="1:12">
      <c r="A480" s="17"/>
      <c r="B480" s="63"/>
      <c r="C480" s="63"/>
      <c r="D480" s="101"/>
      <c r="E480" s="109"/>
      <c r="F480" s="63" t="s">
        <v>435</v>
      </c>
      <c r="G480" s="103">
        <v>10.3</v>
      </c>
      <c r="H480" s="103">
        <v>10.83</v>
      </c>
      <c r="I480" s="103">
        <v>10.4</v>
      </c>
      <c r="J480" s="103">
        <v>31.53</v>
      </c>
      <c r="K480" s="103">
        <v>525.5026275</v>
      </c>
      <c r="L480" s="103"/>
    </row>
    <row r="481" ht="20" customHeight="1" spans="1:12">
      <c r="A481" s="17"/>
      <c r="B481" s="63"/>
      <c r="C481" s="63"/>
      <c r="D481" s="101"/>
      <c r="E481" s="109"/>
      <c r="F481" s="63" t="s">
        <v>452</v>
      </c>
      <c r="G481" s="102">
        <v>12.15</v>
      </c>
      <c r="H481" s="102">
        <v>12.04</v>
      </c>
      <c r="I481" s="102">
        <v>12.05</v>
      </c>
      <c r="J481" s="102">
        <v>36.24</v>
      </c>
      <c r="K481" s="102">
        <v>604</v>
      </c>
      <c r="L481" s="102"/>
    </row>
    <row r="482" ht="20" customHeight="1" spans="1:12">
      <c r="A482" s="17"/>
      <c r="B482" s="63"/>
      <c r="C482" s="63"/>
      <c r="D482" s="101"/>
      <c r="E482" s="109"/>
      <c r="F482" s="63" t="s">
        <v>453</v>
      </c>
      <c r="G482" s="103">
        <v>11.83</v>
      </c>
      <c r="H482" s="103">
        <v>11.65</v>
      </c>
      <c r="I482" s="103">
        <v>11.4784</v>
      </c>
      <c r="J482" s="103">
        <v>34.9584</v>
      </c>
      <c r="K482" s="103">
        <v>582.64</v>
      </c>
      <c r="L482" s="28"/>
    </row>
    <row r="483" ht="20" customHeight="1" spans="1:12">
      <c r="A483" s="17"/>
      <c r="B483" s="63"/>
      <c r="C483" s="106"/>
      <c r="D483" s="110"/>
      <c r="E483" s="111"/>
      <c r="F483" s="112" t="s">
        <v>376</v>
      </c>
      <c r="G483" s="33"/>
      <c r="H483" s="33"/>
      <c r="I483" s="33"/>
      <c r="J483" s="33"/>
      <c r="K483" s="33">
        <v>565.610996458914</v>
      </c>
      <c r="L483" s="33"/>
    </row>
    <row r="484" ht="20" customHeight="1" spans="1:12">
      <c r="A484" s="17"/>
      <c r="B484" s="63"/>
      <c r="C484" s="63"/>
      <c r="D484" s="63" t="s">
        <v>445</v>
      </c>
      <c r="E484" s="99" t="s">
        <v>377</v>
      </c>
      <c r="F484" s="63" t="s">
        <v>447</v>
      </c>
      <c r="G484" s="28">
        <v>129.81</v>
      </c>
      <c r="H484" s="28">
        <v>134.07</v>
      </c>
      <c r="I484" s="28"/>
      <c r="J484" s="28">
        <v>263.88</v>
      </c>
      <c r="K484" s="28">
        <v>586.3994136</v>
      </c>
      <c r="L484" s="28"/>
    </row>
    <row r="485" ht="20" customHeight="1" spans="1:12">
      <c r="A485" s="17"/>
      <c r="B485" s="63"/>
      <c r="C485" s="63"/>
      <c r="D485" s="63"/>
      <c r="E485" s="99"/>
      <c r="F485" s="63" t="s">
        <v>448</v>
      </c>
      <c r="G485" s="28">
        <v>165.97</v>
      </c>
      <c r="H485" s="28">
        <v>164.18</v>
      </c>
      <c r="I485" s="28"/>
      <c r="J485" s="28">
        <v>330.15</v>
      </c>
      <c r="K485" s="28">
        <v>628.888585714286</v>
      </c>
      <c r="L485" s="28"/>
    </row>
    <row r="486" ht="20" customHeight="1" spans="1:12">
      <c r="A486" s="17"/>
      <c r="B486" s="63"/>
      <c r="C486" s="63"/>
      <c r="D486" s="63"/>
      <c r="E486" s="99"/>
      <c r="F486" s="63" t="s">
        <v>454</v>
      </c>
      <c r="G486" s="34">
        <v>164.27</v>
      </c>
      <c r="H486" s="34">
        <v>155.12</v>
      </c>
      <c r="I486" s="28"/>
      <c r="J486" s="34">
        <v>319.39</v>
      </c>
      <c r="K486" s="34">
        <v>593.074066956328</v>
      </c>
      <c r="L486" s="34"/>
    </row>
    <row r="487" ht="20" customHeight="1" spans="1:12">
      <c r="A487" s="17"/>
      <c r="B487" s="63"/>
      <c r="C487" s="63"/>
      <c r="D487" s="63"/>
      <c r="E487" s="99"/>
      <c r="F487" s="63" t="s">
        <v>450</v>
      </c>
      <c r="G487" s="28">
        <v>142.18</v>
      </c>
      <c r="H487" s="28">
        <v>140.22</v>
      </c>
      <c r="I487" s="28"/>
      <c r="J487" s="28">
        <v>282.4</v>
      </c>
      <c r="K487" s="28">
        <v>627.586933333333</v>
      </c>
      <c r="L487" s="28"/>
    </row>
    <row r="488" ht="20" customHeight="1" spans="1:12">
      <c r="A488" s="17"/>
      <c r="B488" s="63"/>
      <c r="C488" s="63"/>
      <c r="D488" s="63"/>
      <c r="E488" s="99"/>
      <c r="F488" s="63" t="s">
        <v>434</v>
      </c>
      <c r="G488" s="28">
        <v>159.37</v>
      </c>
      <c r="H488" s="28">
        <v>165.41</v>
      </c>
      <c r="I488" s="28"/>
      <c r="J488" s="28">
        <v>324.78</v>
      </c>
      <c r="K488" s="28">
        <v>541.3</v>
      </c>
      <c r="L488" s="28"/>
    </row>
    <row r="489" ht="20" customHeight="1" spans="1:12">
      <c r="A489" s="17"/>
      <c r="B489" s="63"/>
      <c r="C489" s="63"/>
      <c r="D489" s="63"/>
      <c r="E489" s="99"/>
      <c r="F489" s="63" t="s">
        <v>451</v>
      </c>
      <c r="G489" s="28">
        <v>120.7</v>
      </c>
      <c r="H489" s="28">
        <v>124.2</v>
      </c>
      <c r="I489" s="28"/>
      <c r="J489" s="28">
        <v>244.9</v>
      </c>
      <c r="K489" s="28">
        <v>543.678</v>
      </c>
      <c r="L489" s="28"/>
    </row>
    <row r="490" ht="20" customHeight="1" spans="1:12">
      <c r="A490" s="17"/>
      <c r="B490" s="63"/>
      <c r="C490" s="63"/>
      <c r="D490" s="63"/>
      <c r="E490" s="99"/>
      <c r="F490" s="63" t="s">
        <v>435</v>
      </c>
      <c r="G490" s="28">
        <v>127.31</v>
      </c>
      <c r="H490" s="28">
        <v>114.71</v>
      </c>
      <c r="I490" s="28"/>
      <c r="J490" s="28">
        <v>242.02</v>
      </c>
      <c r="K490" s="28">
        <v>537.824911333333</v>
      </c>
      <c r="L490" s="28"/>
    </row>
    <row r="491" ht="20" customHeight="1" spans="1:12">
      <c r="A491" s="17"/>
      <c r="B491" s="63"/>
      <c r="C491" s="63"/>
      <c r="D491" s="63"/>
      <c r="E491" s="99"/>
      <c r="F491" s="63" t="s">
        <v>452</v>
      </c>
      <c r="G491" s="28">
        <v>109.11</v>
      </c>
      <c r="H491" s="28">
        <v>108.95</v>
      </c>
      <c r="I491" s="28"/>
      <c r="J491" s="28">
        <v>218.06</v>
      </c>
      <c r="K491" s="28">
        <v>484.64</v>
      </c>
      <c r="L491" s="28"/>
    </row>
    <row r="492" ht="20" customHeight="1" spans="1:12">
      <c r="A492" s="17"/>
      <c r="B492" s="63"/>
      <c r="C492" s="63"/>
      <c r="D492" s="63"/>
      <c r="E492" s="99"/>
      <c r="F492" s="63" t="s">
        <v>453</v>
      </c>
      <c r="G492" s="28">
        <v>138.52</v>
      </c>
      <c r="H492" s="28">
        <v>134.8</v>
      </c>
      <c r="I492" s="28"/>
      <c r="J492" s="28">
        <v>273.316334183291</v>
      </c>
      <c r="K492" s="28">
        <v>607.4</v>
      </c>
      <c r="L492" s="103"/>
    </row>
    <row r="493" ht="20" customHeight="1" spans="1:12">
      <c r="A493" s="9"/>
      <c r="B493" s="47"/>
      <c r="C493" s="149"/>
      <c r="D493" s="106"/>
      <c r="E493" s="105"/>
      <c r="F493" s="114" t="s">
        <v>376</v>
      </c>
      <c r="G493" s="33"/>
      <c r="H493" s="33"/>
      <c r="I493" s="33"/>
      <c r="J493" s="33"/>
      <c r="K493" s="33">
        <v>572.310212326365</v>
      </c>
      <c r="L493" s="107"/>
    </row>
    <row r="494" ht="20" customHeight="1" spans="1:12">
      <c r="A494" s="150" t="s">
        <v>465</v>
      </c>
      <c r="B494" s="150">
        <v>12</v>
      </c>
      <c r="C494" s="17" t="s">
        <v>194</v>
      </c>
      <c r="D494" s="151" t="s">
        <v>194</v>
      </c>
      <c r="E494" s="12" t="s">
        <v>361</v>
      </c>
      <c r="F494" s="85" t="s">
        <v>466</v>
      </c>
      <c r="G494" s="152">
        <v>13.07</v>
      </c>
      <c r="H494" s="152">
        <v>12.91</v>
      </c>
      <c r="I494" s="152">
        <v>12.58</v>
      </c>
      <c r="J494" s="152">
        <v>38.56</v>
      </c>
      <c r="K494" s="152">
        <v>649.158249158249</v>
      </c>
      <c r="L494" s="152">
        <v>8.46694796061887</v>
      </c>
    </row>
    <row r="495" ht="20" customHeight="1" spans="1:12">
      <c r="A495" s="150"/>
      <c r="B495" s="150"/>
      <c r="C495" s="17"/>
      <c r="D495" s="151"/>
      <c r="E495" s="17"/>
      <c r="F495" s="85" t="s">
        <v>444</v>
      </c>
      <c r="G495" s="152">
        <v>12.85</v>
      </c>
      <c r="H495" s="152">
        <v>12.99</v>
      </c>
      <c r="I495" s="152">
        <v>13.04</v>
      </c>
      <c r="J495" s="152">
        <v>38.88</v>
      </c>
      <c r="K495" s="152">
        <v>647.676161919041</v>
      </c>
      <c r="L495" s="152">
        <v>0.543056633048872</v>
      </c>
    </row>
    <row r="496" ht="20" customHeight="1" spans="1:12">
      <c r="A496" s="150"/>
      <c r="B496" s="150"/>
      <c r="C496" s="17"/>
      <c r="D496" s="151"/>
      <c r="E496" s="17"/>
      <c r="F496" s="85" t="s">
        <v>454</v>
      </c>
      <c r="G496" s="152">
        <v>12.68</v>
      </c>
      <c r="H496" s="152">
        <v>12.36</v>
      </c>
      <c r="I496" s="152">
        <v>12.49</v>
      </c>
      <c r="J496" s="152">
        <v>37.53</v>
      </c>
      <c r="K496" s="152">
        <v>617.777777777778</v>
      </c>
      <c r="L496" s="152">
        <v>7.38197424892704</v>
      </c>
    </row>
    <row r="497" ht="20" customHeight="1" spans="1:12">
      <c r="A497" s="150"/>
      <c r="B497" s="150"/>
      <c r="C497" s="17"/>
      <c r="D497" s="151"/>
      <c r="E497" s="17"/>
      <c r="F497" s="85" t="s">
        <v>467</v>
      </c>
      <c r="G497" s="152">
        <v>12.21</v>
      </c>
      <c r="H497" s="152">
        <v>12.69</v>
      </c>
      <c r="I497" s="152">
        <v>11.05</v>
      </c>
      <c r="J497" s="152">
        <v>35.95</v>
      </c>
      <c r="K497" s="152">
        <v>598.867233050142</v>
      </c>
      <c r="L497" s="152">
        <v>2.56776034236807</v>
      </c>
    </row>
    <row r="498" ht="20" customHeight="1" spans="1:12">
      <c r="A498" s="150"/>
      <c r="B498" s="150"/>
      <c r="C498" s="17"/>
      <c r="D498" s="151"/>
      <c r="E498" s="17"/>
      <c r="F498" s="85" t="s">
        <v>451</v>
      </c>
      <c r="G498" s="152">
        <v>10.87</v>
      </c>
      <c r="H498" s="152">
        <v>10.8</v>
      </c>
      <c r="I498" s="152">
        <v>10.66</v>
      </c>
      <c r="J498" s="152">
        <v>32.33</v>
      </c>
      <c r="K498" s="152">
        <v>532.181069958848</v>
      </c>
      <c r="L498" s="152">
        <v>4.39134646432031</v>
      </c>
    </row>
    <row r="499" ht="20" customHeight="1" spans="1:12">
      <c r="A499" s="150"/>
      <c r="B499" s="150"/>
      <c r="C499" s="17"/>
      <c r="D499" s="151"/>
      <c r="E499" s="17"/>
      <c r="F499" s="85" t="s">
        <v>468</v>
      </c>
      <c r="G499" s="152">
        <v>12.05</v>
      </c>
      <c r="H499" s="152">
        <v>13.2</v>
      </c>
      <c r="I499" s="152">
        <v>12.35</v>
      </c>
      <c r="J499" s="152">
        <v>37.6</v>
      </c>
      <c r="K499" s="152">
        <v>626.823372509794</v>
      </c>
      <c r="L499" s="152">
        <v>5.51424161638841</v>
      </c>
    </row>
    <row r="500" ht="20" customHeight="1" spans="1:12">
      <c r="A500" s="150"/>
      <c r="B500" s="150"/>
      <c r="C500" s="17"/>
      <c r="D500" s="151"/>
      <c r="E500" s="17"/>
      <c r="F500" s="85" t="s">
        <v>435</v>
      </c>
      <c r="G500" s="152">
        <v>13.43</v>
      </c>
      <c r="H500" s="152">
        <v>12.9</v>
      </c>
      <c r="I500" s="152">
        <v>13</v>
      </c>
      <c r="J500" s="152">
        <v>39.33</v>
      </c>
      <c r="K500" s="152">
        <v>655.663915978995</v>
      </c>
      <c r="L500" s="152">
        <v>5.55555555555554</v>
      </c>
    </row>
    <row r="501" ht="20" customHeight="1" spans="1:12">
      <c r="A501" s="150"/>
      <c r="B501" s="150"/>
      <c r="C501" s="17"/>
      <c r="D501" s="151"/>
      <c r="E501" s="17"/>
      <c r="F501" s="153" t="s">
        <v>449</v>
      </c>
      <c r="G501" s="152">
        <v>10.24</v>
      </c>
      <c r="H501" s="152">
        <v>10.15</v>
      </c>
      <c r="I501" s="152">
        <v>10.08</v>
      </c>
      <c r="J501" s="152">
        <v>30.47</v>
      </c>
      <c r="K501" s="152">
        <v>507.579543561553</v>
      </c>
      <c r="L501" s="152">
        <v>6.09331476323118</v>
      </c>
    </row>
    <row r="502" ht="20" customHeight="1" spans="1:12">
      <c r="A502" s="150"/>
      <c r="B502" s="150"/>
      <c r="C502" s="36"/>
      <c r="D502" s="154"/>
      <c r="E502" s="36"/>
      <c r="F502" s="155" t="s">
        <v>376</v>
      </c>
      <c r="G502" s="152"/>
      <c r="H502" s="152"/>
      <c r="I502" s="152"/>
      <c r="J502" s="152"/>
      <c r="K502" s="159">
        <v>604.4659154893</v>
      </c>
      <c r="L502" s="159">
        <v>5.00379161906762</v>
      </c>
    </row>
    <row r="503" ht="20" customHeight="1" spans="1:12">
      <c r="A503" s="150"/>
      <c r="B503" s="150"/>
      <c r="C503" s="17"/>
      <c r="D503" s="151"/>
      <c r="E503" s="17" t="s">
        <v>374</v>
      </c>
      <c r="F503" s="156" t="s">
        <v>466</v>
      </c>
      <c r="G503" s="28">
        <v>11.36</v>
      </c>
      <c r="H503" s="28">
        <v>10.28</v>
      </c>
      <c r="I503" s="28">
        <v>12.41</v>
      </c>
      <c r="J503" s="28">
        <v>34.05</v>
      </c>
      <c r="K503" s="28">
        <v>573.232323232323</v>
      </c>
      <c r="L503" s="28">
        <v>5.8439539944047</v>
      </c>
    </row>
    <row r="504" ht="20" customHeight="1" spans="1:12">
      <c r="A504" s="150"/>
      <c r="B504" s="150"/>
      <c r="C504" s="17"/>
      <c r="D504" s="151"/>
      <c r="E504" s="17"/>
      <c r="F504" s="156" t="s">
        <v>444</v>
      </c>
      <c r="G504" s="28">
        <v>12.85</v>
      </c>
      <c r="H504" s="28">
        <v>12.53</v>
      </c>
      <c r="I504" s="28">
        <v>13.14</v>
      </c>
      <c r="J504" s="28">
        <v>38.52</v>
      </c>
      <c r="K504" s="28">
        <v>641.67916041979</v>
      </c>
      <c r="L504" s="28">
        <v>5.85325638911787</v>
      </c>
    </row>
    <row r="505" ht="20" customHeight="1" spans="1:12">
      <c r="A505" s="150"/>
      <c r="B505" s="150"/>
      <c r="C505" s="17"/>
      <c r="D505" s="151"/>
      <c r="E505" s="17"/>
      <c r="F505" s="156" t="s">
        <v>454</v>
      </c>
      <c r="G505" s="28">
        <v>11.12</v>
      </c>
      <c r="H505" s="28">
        <v>11.23</v>
      </c>
      <c r="I505" s="28">
        <v>11.45</v>
      </c>
      <c r="J505" s="28">
        <v>33.8</v>
      </c>
      <c r="K505" s="28">
        <v>556.378600823045</v>
      </c>
      <c r="L505" s="28">
        <v>4.35319543068847</v>
      </c>
    </row>
    <row r="506" ht="20" customHeight="1" spans="1:12">
      <c r="A506" s="150"/>
      <c r="B506" s="150"/>
      <c r="C506" s="17"/>
      <c r="D506" s="151"/>
      <c r="E506" s="17"/>
      <c r="F506" s="156" t="s">
        <v>467</v>
      </c>
      <c r="G506" s="28">
        <v>12.8</v>
      </c>
      <c r="H506" s="28">
        <v>12.2</v>
      </c>
      <c r="I506" s="28">
        <v>12.49</v>
      </c>
      <c r="J506" s="28">
        <v>37.49</v>
      </c>
      <c r="K506" s="115">
        <v>624.521072796935</v>
      </c>
      <c r="L506" s="115">
        <v>6.23406064040808</v>
      </c>
    </row>
    <row r="507" ht="20" customHeight="1" spans="1:12">
      <c r="A507" s="150"/>
      <c r="B507" s="150"/>
      <c r="C507" s="17"/>
      <c r="D507" s="151"/>
      <c r="E507" s="17"/>
      <c r="F507" s="156" t="s">
        <v>451</v>
      </c>
      <c r="G507" s="28">
        <v>11.33</v>
      </c>
      <c r="H507" s="28">
        <v>11.12</v>
      </c>
      <c r="I507" s="28">
        <v>10.74</v>
      </c>
      <c r="J507" s="28">
        <v>33.19</v>
      </c>
      <c r="K507" s="28">
        <v>546.337448559671</v>
      </c>
      <c r="L507" s="28">
        <v>6.68595306975251</v>
      </c>
    </row>
    <row r="508" ht="20" customHeight="1" spans="1:12">
      <c r="A508" s="150"/>
      <c r="B508" s="150"/>
      <c r="C508" s="17"/>
      <c r="D508" s="151"/>
      <c r="E508" s="17"/>
      <c r="F508" s="156" t="s">
        <v>468</v>
      </c>
      <c r="G508" s="28">
        <v>10.3701</v>
      </c>
      <c r="H508" s="28">
        <v>11.673</v>
      </c>
      <c r="I508" s="28">
        <v>11.5391</v>
      </c>
      <c r="J508" s="28">
        <v>33.5822</v>
      </c>
      <c r="K508" s="30">
        <v>559.423621522572</v>
      </c>
      <c r="L508" s="30">
        <v>3.10776788455633</v>
      </c>
    </row>
    <row r="509" ht="20" customHeight="1" spans="1:12">
      <c r="A509" s="150"/>
      <c r="B509" s="150"/>
      <c r="C509" s="17"/>
      <c r="D509" s="151"/>
      <c r="E509" s="17"/>
      <c r="F509" s="156" t="s">
        <v>435</v>
      </c>
      <c r="G509" s="28">
        <v>11.4865518172409</v>
      </c>
      <c r="H509" s="28">
        <v>10.9565518172409</v>
      </c>
      <c r="I509" s="28">
        <v>11.0565518172409</v>
      </c>
      <c r="J509" s="28">
        <v>33.4996554517227</v>
      </c>
      <c r="K509" s="140">
        <v>558.467207663961</v>
      </c>
      <c r="L509" s="140">
        <v>5.89317203587445</v>
      </c>
    </row>
    <row r="510" ht="20" customHeight="1" spans="1:12">
      <c r="A510" s="150"/>
      <c r="B510" s="150"/>
      <c r="C510" s="17"/>
      <c r="D510" s="151"/>
      <c r="E510" s="17"/>
      <c r="F510" s="156" t="s">
        <v>449</v>
      </c>
      <c r="G510" s="28">
        <v>9.662</v>
      </c>
      <c r="H510" s="28">
        <v>9.61</v>
      </c>
      <c r="I510" s="28">
        <v>9.756</v>
      </c>
      <c r="J510" s="28">
        <v>29.028</v>
      </c>
      <c r="K510" s="28">
        <v>483.558220889555</v>
      </c>
      <c r="L510" s="28">
        <v>4.3872266973533</v>
      </c>
    </row>
    <row r="511" ht="20" customHeight="1" spans="1:12">
      <c r="A511" s="150"/>
      <c r="B511" s="150"/>
      <c r="C511" s="36"/>
      <c r="D511" s="154"/>
      <c r="E511" s="36"/>
      <c r="F511" s="157" t="s">
        <v>376</v>
      </c>
      <c r="G511" s="33"/>
      <c r="H511" s="33"/>
      <c r="I511" s="33"/>
      <c r="J511" s="33"/>
      <c r="K511" s="33">
        <v>567.949706988481</v>
      </c>
      <c r="L511" s="33"/>
    </row>
    <row r="512" ht="20" customHeight="1" spans="1:12">
      <c r="A512" s="150"/>
      <c r="B512" s="150"/>
      <c r="C512" s="17"/>
      <c r="D512" s="151"/>
      <c r="E512" s="17" t="s">
        <v>377</v>
      </c>
      <c r="F512" s="85" t="s">
        <v>466</v>
      </c>
      <c r="G512" s="31">
        <v>132.6</v>
      </c>
      <c r="H512" s="31">
        <v>117.8</v>
      </c>
      <c r="I512" s="160"/>
      <c r="J512" s="31">
        <v>250.4</v>
      </c>
      <c r="K512" s="31">
        <v>549.873781291172</v>
      </c>
      <c r="L512" s="31">
        <v>7.06265212055538</v>
      </c>
    </row>
    <row r="513" ht="20" customHeight="1" spans="1:12">
      <c r="A513" s="150"/>
      <c r="B513" s="150"/>
      <c r="C513" s="17"/>
      <c r="D513" s="151"/>
      <c r="E513" s="17"/>
      <c r="F513" s="85" t="s">
        <v>444</v>
      </c>
      <c r="G513" s="31">
        <v>113.29</v>
      </c>
      <c r="H513" s="31">
        <v>113.53</v>
      </c>
      <c r="I513" s="160"/>
      <c r="J513" s="31">
        <v>226.82</v>
      </c>
      <c r="K513" s="31">
        <v>504.044444444444</v>
      </c>
      <c r="L513" s="31">
        <v>5.38983365858191</v>
      </c>
    </row>
    <row r="514" ht="20" customHeight="1" spans="1:12">
      <c r="A514" s="150"/>
      <c r="B514" s="150"/>
      <c r="C514" s="17"/>
      <c r="D514" s="151"/>
      <c r="E514" s="17"/>
      <c r="F514" s="85" t="s">
        <v>454</v>
      </c>
      <c r="G514" s="31">
        <v>137.4</v>
      </c>
      <c r="H514" s="31">
        <v>129.5</v>
      </c>
      <c r="I514" s="160"/>
      <c r="J514" s="31">
        <v>266.9</v>
      </c>
      <c r="K514" s="31">
        <v>593.111111111111</v>
      </c>
      <c r="L514" s="31">
        <v>7.49093838099074</v>
      </c>
    </row>
    <row r="515" ht="20" customHeight="1" spans="1:12">
      <c r="A515" s="150"/>
      <c r="B515" s="150"/>
      <c r="C515" s="17"/>
      <c r="D515" s="151"/>
      <c r="E515" s="17"/>
      <c r="F515" s="85" t="s">
        <v>467</v>
      </c>
      <c r="G515" s="31">
        <v>128.2</v>
      </c>
      <c r="H515" s="31">
        <v>125.45</v>
      </c>
      <c r="I515" s="160"/>
      <c r="J515" s="31">
        <v>253.65</v>
      </c>
      <c r="K515" s="31">
        <v>563.666666666667</v>
      </c>
      <c r="L515" s="31">
        <v>2.4020993136859</v>
      </c>
    </row>
    <row r="516" ht="20" customHeight="1" spans="1:12">
      <c r="A516" s="150"/>
      <c r="B516" s="150"/>
      <c r="C516" s="17"/>
      <c r="D516" s="151"/>
      <c r="E516" s="17"/>
      <c r="F516" s="85" t="s">
        <v>451</v>
      </c>
      <c r="G516" s="31">
        <v>133.683420855214</v>
      </c>
      <c r="H516" s="31">
        <v>129.06976744186</v>
      </c>
      <c r="I516" s="160"/>
      <c r="J516" s="31">
        <v>262.753188297074</v>
      </c>
      <c r="K516" s="31">
        <v>583.895973993498</v>
      </c>
      <c r="L516" s="31">
        <v>5.27502254283137</v>
      </c>
    </row>
    <row r="517" ht="20" customHeight="1" spans="1:12">
      <c r="A517" s="150"/>
      <c r="B517" s="150"/>
      <c r="C517" s="17"/>
      <c r="D517" s="151"/>
      <c r="E517" s="17"/>
      <c r="F517" s="85" t="s">
        <v>468</v>
      </c>
      <c r="G517" s="31">
        <v>130.69</v>
      </c>
      <c r="H517" s="31">
        <v>129.74</v>
      </c>
      <c r="I517" s="160"/>
      <c r="J517" s="31">
        <v>260.43</v>
      </c>
      <c r="K517" s="31">
        <v>578.733333333333</v>
      </c>
      <c r="L517" s="31">
        <v>14.4383616628598</v>
      </c>
    </row>
    <row r="518" ht="20" customHeight="1" spans="1:12">
      <c r="A518" s="150"/>
      <c r="B518" s="150"/>
      <c r="C518" s="17"/>
      <c r="D518" s="151"/>
      <c r="E518" s="17"/>
      <c r="F518" s="85" t="s">
        <v>435</v>
      </c>
      <c r="G518" s="31">
        <v>132.52</v>
      </c>
      <c r="H518" s="31">
        <v>120.12</v>
      </c>
      <c r="I518" s="160"/>
      <c r="J518" s="31">
        <v>252.64</v>
      </c>
      <c r="K518" s="31">
        <v>561.422222222222</v>
      </c>
      <c r="L518" s="31">
        <v>5.42920335517259</v>
      </c>
    </row>
    <row r="519" ht="20" customHeight="1" spans="1:12">
      <c r="A519" s="150"/>
      <c r="B519" s="150"/>
      <c r="C519" s="36"/>
      <c r="D519" s="154"/>
      <c r="E519" s="36"/>
      <c r="F519" s="155" t="s">
        <v>376</v>
      </c>
      <c r="G519" s="124"/>
      <c r="H519" s="124"/>
      <c r="I519" s="160"/>
      <c r="J519" s="124"/>
      <c r="K519" s="124">
        <v>562.106790437492</v>
      </c>
      <c r="L519" s="124">
        <v>6.71963460767032</v>
      </c>
    </row>
    <row r="520" ht="20" customHeight="1" spans="1:12">
      <c r="A520" s="150"/>
      <c r="B520" s="150">
        <v>13</v>
      </c>
      <c r="C520" s="17" t="s">
        <v>195</v>
      </c>
      <c r="D520" s="151" t="s">
        <v>196</v>
      </c>
      <c r="E520" s="12" t="s">
        <v>361</v>
      </c>
      <c r="F520" s="85" t="s">
        <v>466</v>
      </c>
      <c r="G520" s="152">
        <v>11.35</v>
      </c>
      <c r="H520" s="152">
        <v>11.22</v>
      </c>
      <c r="I520" s="152">
        <v>11.59</v>
      </c>
      <c r="J520" s="152">
        <v>34.16</v>
      </c>
      <c r="K520" s="152">
        <v>575.084175084175</v>
      </c>
      <c r="L520" s="152">
        <v>-3.90998593530238</v>
      </c>
    </row>
    <row r="521" ht="20" customHeight="1" spans="1:12">
      <c r="A521" s="150"/>
      <c r="B521" s="150"/>
      <c r="C521" s="17"/>
      <c r="D521" s="151"/>
      <c r="E521" s="17"/>
      <c r="F521" s="85" t="s">
        <v>444</v>
      </c>
      <c r="G521" s="152">
        <v>12.59</v>
      </c>
      <c r="H521" s="152">
        <v>12.46</v>
      </c>
      <c r="I521" s="152">
        <v>12.69</v>
      </c>
      <c r="J521" s="152">
        <v>37.74</v>
      </c>
      <c r="K521" s="152">
        <v>628.685657171414</v>
      </c>
      <c r="L521" s="152">
        <v>-2.40496508921644</v>
      </c>
    </row>
    <row r="522" ht="20" customHeight="1" spans="1:12">
      <c r="A522" s="150"/>
      <c r="B522" s="150"/>
      <c r="C522" s="17"/>
      <c r="D522" s="151"/>
      <c r="E522" s="17"/>
      <c r="F522" s="85" t="s">
        <v>454</v>
      </c>
      <c r="G522" s="152">
        <v>12.72</v>
      </c>
      <c r="H522" s="152">
        <v>12.02</v>
      </c>
      <c r="I522" s="152">
        <v>12.18</v>
      </c>
      <c r="J522" s="152">
        <v>36.92</v>
      </c>
      <c r="K522" s="152">
        <v>607.736625514403</v>
      </c>
      <c r="L522" s="152">
        <v>5.63662374821172</v>
      </c>
    </row>
    <row r="523" ht="20" customHeight="1" spans="1:12">
      <c r="A523" s="150"/>
      <c r="B523" s="150"/>
      <c r="C523" s="17"/>
      <c r="D523" s="151"/>
      <c r="E523" s="17"/>
      <c r="F523" s="85" t="s">
        <v>467</v>
      </c>
      <c r="G523" s="152">
        <v>11.89</v>
      </c>
      <c r="H523" s="152">
        <v>12.82</v>
      </c>
      <c r="I523" s="152">
        <v>12.63</v>
      </c>
      <c r="J523" s="152">
        <v>37.34</v>
      </c>
      <c r="K523" s="152">
        <v>622.022322172247</v>
      </c>
      <c r="L523" s="152">
        <v>6.53352353780317</v>
      </c>
    </row>
    <row r="524" ht="20" customHeight="1" spans="1:12">
      <c r="A524" s="150"/>
      <c r="B524" s="150"/>
      <c r="C524" s="17"/>
      <c r="D524" s="151"/>
      <c r="E524" s="17"/>
      <c r="F524" s="85" t="s">
        <v>451</v>
      </c>
      <c r="G524" s="152">
        <v>10.86</v>
      </c>
      <c r="H524" s="152">
        <v>10.58</v>
      </c>
      <c r="I524" s="152">
        <v>11.1</v>
      </c>
      <c r="J524" s="152">
        <v>32.54</v>
      </c>
      <c r="K524" s="152">
        <v>535.637860082304</v>
      </c>
      <c r="L524" s="152">
        <v>5.06942202131093</v>
      </c>
    </row>
    <row r="525" ht="20" customHeight="1" spans="1:12">
      <c r="A525" s="150"/>
      <c r="B525" s="150"/>
      <c r="C525" s="17"/>
      <c r="D525" s="151"/>
      <c r="E525" s="17"/>
      <c r="F525" s="85" t="s">
        <v>468</v>
      </c>
      <c r="G525" s="152">
        <v>13.02</v>
      </c>
      <c r="H525" s="152">
        <v>12.15</v>
      </c>
      <c r="I525" s="152">
        <v>11.87</v>
      </c>
      <c r="J525" s="152">
        <v>37.04</v>
      </c>
      <c r="K525" s="152">
        <v>617.487705259648</v>
      </c>
      <c r="L525" s="152">
        <v>3.94275291146346</v>
      </c>
    </row>
    <row r="526" ht="20" customHeight="1" spans="1:12">
      <c r="A526" s="150"/>
      <c r="B526" s="150"/>
      <c r="C526" s="17"/>
      <c r="D526" s="151"/>
      <c r="E526" s="17"/>
      <c r="F526" s="85" t="s">
        <v>435</v>
      </c>
      <c r="G526" s="152">
        <v>12.66</v>
      </c>
      <c r="H526" s="152">
        <v>13.19</v>
      </c>
      <c r="I526" s="152">
        <v>12.76</v>
      </c>
      <c r="J526" s="152">
        <v>38.61</v>
      </c>
      <c r="K526" s="152">
        <v>643.660915228807</v>
      </c>
      <c r="L526" s="152">
        <v>3.62318840579707</v>
      </c>
    </row>
    <row r="527" ht="20" customHeight="1" spans="1:12">
      <c r="A527" s="150"/>
      <c r="B527" s="150"/>
      <c r="C527" s="17"/>
      <c r="D527" s="151"/>
      <c r="E527" s="17"/>
      <c r="F527" s="153" t="s">
        <v>449</v>
      </c>
      <c r="G527" s="152">
        <v>9.89</v>
      </c>
      <c r="H527" s="152">
        <v>9.75</v>
      </c>
      <c r="I527" s="152">
        <v>9.83</v>
      </c>
      <c r="J527" s="152">
        <v>29.47</v>
      </c>
      <c r="K527" s="152">
        <v>490.921206063635</v>
      </c>
      <c r="L527" s="152">
        <v>2.61142061281335</v>
      </c>
    </row>
    <row r="528" ht="20" customHeight="1" spans="1:12">
      <c r="A528" s="161"/>
      <c r="B528" s="150"/>
      <c r="C528" s="36"/>
      <c r="D528" s="154"/>
      <c r="E528" s="36"/>
      <c r="F528" s="155" t="s">
        <v>376</v>
      </c>
      <c r="G528" s="159"/>
      <c r="H528" s="159"/>
      <c r="I528" s="159"/>
      <c r="J528" s="159"/>
      <c r="K528" s="159">
        <v>590.154558322079</v>
      </c>
      <c r="L528" s="159">
        <v>2.51771800058007</v>
      </c>
    </row>
    <row r="529" ht="20" customHeight="1" spans="1:12">
      <c r="A529" s="150"/>
      <c r="B529" s="150"/>
      <c r="C529" s="17"/>
      <c r="D529" s="151"/>
      <c r="E529" s="17" t="s">
        <v>374</v>
      </c>
      <c r="F529" s="156" t="s">
        <v>466</v>
      </c>
      <c r="G529" s="28">
        <v>9.79</v>
      </c>
      <c r="H529" s="28">
        <v>12.46</v>
      </c>
      <c r="I529" s="28">
        <v>11.55</v>
      </c>
      <c r="J529" s="28">
        <v>33.8</v>
      </c>
      <c r="K529" s="28">
        <v>569.023569023569</v>
      </c>
      <c r="L529" s="28">
        <v>5.06683245259555</v>
      </c>
    </row>
    <row r="530" ht="20" customHeight="1" spans="1:12">
      <c r="A530" s="150"/>
      <c r="B530" s="150"/>
      <c r="C530" s="17"/>
      <c r="D530" s="151"/>
      <c r="E530" s="17"/>
      <c r="F530" s="156" t="s">
        <v>444</v>
      </c>
      <c r="G530" s="28">
        <v>12.47</v>
      </c>
      <c r="H530" s="28">
        <v>12.65</v>
      </c>
      <c r="I530" s="28">
        <v>12.77</v>
      </c>
      <c r="J530" s="28">
        <v>37.89</v>
      </c>
      <c r="K530" s="28">
        <v>631.184407796102</v>
      </c>
      <c r="L530" s="28">
        <v>4.1220115416323</v>
      </c>
    </row>
    <row r="531" ht="20" customHeight="1" spans="1:12">
      <c r="A531" s="150"/>
      <c r="B531" s="150"/>
      <c r="C531" s="17"/>
      <c r="D531" s="151"/>
      <c r="E531" s="17"/>
      <c r="F531" s="156" t="s">
        <v>454</v>
      </c>
      <c r="G531" s="28">
        <v>10.96</v>
      </c>
      <c r="H531" s="28">
        <v>11.67</v>
      </c>
      <c r="I531" s="28">
        <v>10.78</v>
      </c>
      <c r="J531" s="28">
        <v>33.41</v>
      </c>
      <c r="K531" s="28">
        <v>549.958847736626</v>
      </c>
      <c r="L531" s="28">
        <v>3.14912009879594</v>
      </c>
    </row>
    <row r="532" ht="20" customHeight="1" spans="1:12">
      <c r="A532" s="150"/>
      <c r="B532" s="150"/>
      <c r="C532" s="17"/>
      <c r="D532" s="151"/>
      <c r="E532" s="17"/>
      <c r="F532" s="156" t="s">
        <v>467</v>
      </c>
      <c r="G532" s="28">
        <v>12.16</v>
      </c>
      <c r="H532" s="28">
        <v>13.12</v>
      </c>
      <c r="I532" s="28">
        <v>11.48</v>
      </c>
      <c r="J532" s="28">
        <v>36.76</v>
      </c>
      <c r="K532" s="115">
        <v>612.360486423455</v>
      </c>
      <c r="L532" s="115">
        <v>4.16548597336358</v>
      </c>
    </row>
    <row r="533" ht="20" customHeight="1" spans="1:12">
      <c r="A533" s="150"/>
      <c r="B533" s="150"/>
      <c r="C533" s="17"/>
      <c r="D533" s="151"/>
      <c r="E533" s="17"/>
      <c r="F533" s="156" t="s">
        <v>451</v>
      </c>
      <c r="G533" s="28">
        <v>11.33</v>
      </c>
      <c r="H533" s="28">
        <v>10.72</v>
      </c>
      <c r="I533" s="28">
        <v>10.5</v>
      </c>
      <c r="J533" s="28">
        <v>32.55</v>
      </c>
      <c r="K533" s="28">
        <v>535.802469135802</v>
      </c>
      <c r="L533" s="28">
        <v>4.62873674059788</v>
      </c>
    </row>
    <row r="534" ht="20" customHeight="1" spans="1:12">
      <c r="A534" s="150"/>
      <c r="B534" s="150"/>
      <c r="C534" s="17"/>
      <c r="D534" s="151"/>
      <c r="E534" s="17"/>
      <c r="F534" s="156" t="s">
        <v>468</v>
      </c>
      <c r="G534" s="28">
        <v>12.5396</v>
      </c>
      <c r="H534" s="28">
        <v>11.8726</v>
      </c>
      <c r="I534" s="28">
        <v>9.8716</v>
      </c>
      <c r="J534" s="28">
        <v>34.2838</v>
      </c>
      <c r="K534" s="30">
        <v>571.111111111111</v>
      </c>
      <c r="L534" s="30">
        <v>5.2618974516426</v>
      </c>
    </row>
    <row r="535" ht="20" customHeight="1" spans="1:12">
      <c r="A535" s="150"/>
      <c r="B535" s="150"/>
      <c r="C535" s="17"/>
      <c r="D535" s="151"/>
      <c r="E535" s="17"/>
      <c r="F535" s="156" t="s">
        <v>435</v>
      </c>
      <c r="G535" s="28">
        <v>11.2276178619107</v>
      </c>
      <c r="H535" s="28">
        <v>10.7976178619107</v>
      </c>
      <c r="I535" s="28">
        <v>10.6976178619107</v>
      </c>
      <c r="J535" s="28">
        <v>32.7228535857321</v>
      </c>
      <c r="K535" s="140">
        <v>545.517272413638</v>
      </c>
      <c r="L535" s="140">
        <v>3.4376836875935</v>
      </c>
    </row>
    <row r="536" ht="20" customHeight="1" spans="1:12">
      <c r="A536" s="150"/>
      <c r="B536" s="150"/>
      <c r="C536" s="17"/>
      <c r="D536" s="151"/>
      <c r="E536" s="17"/>
      <c r="F536" s="156" t="s">
        <v>449</v>
      </c>
      <c r="G536" s="28">
        <v>10.098</v>
      </c>
      <c r="H536" s="28">
        <v>10.174</v>
      </c>
      <c r="I536" s="28">
        <v>10.024</v>
      </c>
      <c r="J536" s="28">
        <v>30.296</v>
      </c>
      <c r="K536" s="28">
        <v>504.680992836915</v>
      </c>
      <c r="L536" s="28">
        <v>8.94706559263522</v>
      </c>
    </row>
    <row r="537" ht="20" customHeight="1" spans="1:12">
      <c r="A537" s="150"/>
      <c r="B537" s="150"/>
      <c r="C537" s="36"/>
      <c r="D537" s="154"/>
      <c r="E537" s="36"/>
      <c r="F537" s="157" t="s">
        <v>376</v>
      </c>
      <c r="G537" s="33"/>
      <c r="H537" s="33"/>
      <c r="I537" s="33"/>
      <c r="J537" s="33"/>
      <c r="K537" s="33">
        <v>564.954894559652</v>
      </c>
      <c r="L537" s="33">
        <v>379.425402715251</v>
      </c>
    </row>
    <row r="538" ht="20" customHeight="1" spans="1:12">
      <c r="A538" s="150"/>
      <c r="B538" s="150"/>
      <c r="C538" s="17"/>
      <c r="D538" s="151"/>
      <c r="E538" s="17" t="s">
        <v>377</v>
      </c>
      <c r="F538" s="85" t="s">
        <v>466</v>
      </c>
      <c r="G538" s="31">
        <v>122.4</v>
      </c>
      <c r="H538" s="31">
        <v>116.2</v>
      </c>
      <c r="I538" s="31"/>
      <c r="J538" s="31">
        <v>238.6</v>
      </c>
      <c r="K538" s="31">
        <v>523.961198945982</v>
      </c>
      <c r="L538" s="31">
        <v>2.01736739602444</v>
      </c>
    </row>
    <row r="539" ht="20" customHeight="1" spans="1:12">
      <c r="A539" s="150"/>
      <c r="B539" s="150"/>
      <c r="C539" s="17"/>
      <c r="D539" s="151"/>
      <c r="E539" s="17"/>
      <c r="F539" s="85" t="s">
        <v>444</v>
      </c>
      <c r="G539" s="31">
        <v>111.95</v>
      </c>
      <c r="H539" s="31">
        <v>112.41</v>
      </c>
      <c r="I539" s="31"/>
      <c r="J539" s="31">
        <v>224.36</v>
      </c>
      <c r="K539" s="31">
        <v>498.577777777778</v>
      </c>
      <c r="L539" s="31">
        <v>4.24681721029643</v>
      </c>
    </row>
    <row r="540" ht="20" customHeight="1" spans="1:12">
      <c r="A540" s="150"/>
      <c r="B540" s="150"/>
      <c r="C540" s="17"/>
      <c r="D540" s="151"/>
      <c r="E540" s="17"/>
      <c r="F540" s="85" t="s">
        <v>454</v>
      </c>
      <c r="G540" s="31">
        <v>119.2</v>
      </c>
      <c r="H540" s="31">
        <v>118.4</v>
      </c>
      <c r="I540" s="31"/>
      <c r="J540" s="31">
        <v>237.6</v>
      </c>
      <c r="K540" s="31">
        <v>528</v>
      </c>
      <c r="L540" s="152">
        <v>-4.30930326218283</v>
      </c>
    </row>
    <row r="541" ht="20" customHeight="1" spans="1:12">
      <c r="A541" s="150"/>
      <c r="B541" s="150"/>
      <c r="C541" s="17"/>
      <c r="D541" s="151"/>
      <c r="E541" s="17"/>
      <c r="F541" s="85" t="s">
        <v>467</v>
      </c>
      <c r="G541" s="31">
        <v>124.4</v>
      </c>
      <c r="H541" s="31">
        <v>143.4</v>
      </c>
      <c r="I541" s="31"/>
      <c r="J541" s="31">
        <v>267.8</v>
      </c>
      <c r="K541" s="31">
        <v>595.111111111111</v>
      </c>
      <c r="L541" s="31">
        <v>8.11465482438435</v>
      </c>
    </row>
    <row r="542" ht="20" customHeight="1" spans="1:12">
      <c r="A542" s="150"/>
      <c r="B542" s="150"/>
      <c r="C542" s="17"/>
      <c r="D542" s="151"/>
      <c r="E542" s="17"/>
      <c r="F542" s="85" t="s">
        <v>451</v>
      </c>
      <c r="G542" s="31">
        <v>131.095273818455</v>
      </c>
      <c r="H542" s="31">
        <v>126.481620405101</v>
      </c>
      <c r="I542" s="31"/>
      <c r="J542" s="31">
        <v>257.576894223556</v>
      </c>
      <c r="K542" s="31">
        <v>572.393098274569</v>
      </c>
      <c r="L542" s="31">
        <v>3.2010820559062</v>
      </c>
    </row>
    <row r="543" ht="20" customHeight="1" spans="1:12">
      <c r="A543" s="150"/>
      <c r="B543" s="150"/>
      <c r="C543" s="17"/>
      <c r="D543" s="151"/>
      <c r="E543" s="17"/>
      <c r="F543" s="85" t="s">
        <v>468</v>
      </c>
      <c r="G543" s="31">
        <v>120.4865</v>
      </c>
      <c r="H543" s="31">
        <v>116.16903645</v>
      </c>
      <c r="I543" s="31"/>
      <c r="J543" s="31">
        <v>236.65553645</v>
      </c>
      <c r="K543" s="31">
        <v>525.901192111111</v>
      </c>
      <c r="L543" s="31">
        <v>3.99136762194522</v>
      </c>
    </row>
    <row r="544" ht="20" customHeight="1" spans="1:12">
      <c r="A544" s="150"/>
      <c r="B544" s="150"/>
      <c r="C544" s="17"/>
      <c r="D544" s="151"/>
      <c r="E544" s="17"/>
      <c r="F544" s="85" t="s">
        <v>435</v>
      </c>
      <c r="G544" s="31">
        <v>115.45</v>
      </c>
      <c r="H544" s="31">
        <v>127.45</v>
      </c>
      <c r="I544" s="31"/>
      <c r="J544" s="31">
        <v>242.9</v>
      </c>
      <c r="K544" s="31">
        <v>539.777777777778</v>
      </c>
      <c r="L544" s="31">
        <v>1.36460376413637</v>
      </c>
    </row>
    <row r="545" ht="20" customHeight="1" spans="1:12">
      <c r="A545" s="150"/>
      <c r="B545" s="150"/>
      <c r="C545" s="36"/>
      <c r="D545" s="154"/>
      <c r="E545" s="36"/>
      <c r="F545" s="155" t="s">
        <v>376</v>
      </c>
      <c r="G545" s="124"/>
      <c r="H545" s="124"/>
      <c r="I545" s="124"/>
      <c r="J545" s="124"/>
      <c r="K545" s="124">
        <v>540.53173657119</v>
      </c>
      <c r="L545" s="124">
        <v>2.62347013426041</v>
      </c>
    </row>
    <row r="546" ht="20" customHeight="1" spans="1:12">
      <c r="A546" s="150"/>
      <c r="B546" s="150">
        <v>14</v>
      </c>
      <c r="C546" s="17" t="s">
        <v>197</v>
      </c>
      <c r="D546" s="151" t="s">
        <v>198</v>
      </c>
      <c r="E546" s="12" t="s">
        <v>361</v>
      </c>
      <c r="F546" s="85" t="s">
        <v>466</v>
      </c>
      <c r="G546" s="152">
        <v>11.92</v>
      </c>
      <c r="H546" s="152">
        <v>12.15</v>
      </c>
      <c r="I546" s="152">
        <v>11.38</v>
      </c>
      <c r="J546" s="152">
        <v>35.45</v>
      </c>
      <c r="K546" s="152">
        <v>596.801346801347</v>
      </c>
      <c r="L546" s="152">
        <v>-0.281293952179998</v>
      </c>
    </row>
    <row r="547" ht="20" customHeight="1" spans="1:12">
      <c r="A547" s="150"/>
      <c r="B547" s="150"/>
      <c r="C547" s="17"/>
      <c r="D547" s="151"/>
      <c r="E547" s="17"/>
      <c r="F547" s="85" t="s">
        <v>444</v>
      </c>
      <c r="G547" s="152">
        <v>13.37</v>
      </c>
      <c r="H547" s="152">
        <v>13.51</v>
      </c>
      <c r="I547" s="152">
        <v>13.53</v>
      </c>
      <c r="J547" s="152">
        <v>40.41</v>
      </c>
      <c r="K547" s="152">
        <v>673.163418290855</v>
      </c>
      <c r="L547" s="152">
        <v>4.49961210240496</v>
      </c>
    </row>
    <row r="548" ht="20" customHeight="1" spans="1:12">
      <c r="A548" s="150"/>
      <c r="B548" s="150"/>
      <c r="C548" s="17"/>
      <c r="D548" s="151"/>
      <c r="E548" s="17"/>
      <c r="F548" s="85" t="s">
        <v>454</v>
      </c>
      <c r="G548" s="152">
        <v>12.39</v>
      </c>
      <c r="H548" s="152">
        <v>12.45</v>
      </c>
      <c r="I548" s="152">
        <v>12.87</v>
      </c>
      <c r="J548" s="152">
        <v>37.71</v>
      </c>
      <c r="K548" s="152">
        <v>620.740740740741</v>
      </c>
      <c r="L548" s="152">
        <v>7.89699570815451</v>
      </c>
    </row>
    <row r="549" ht="20" customHeight="1" spans="1:12">
      <c r="A549" s="150"/>
      <c r="B549" s="150"/>
      <c r="C549" s="17"/>
      <c r="D549" s="151"/>
      <c r="E549" s="17"/>
      <c r="F549" s="85" t="s">
        <v>467</v>
      </c>
      <c r="G549" s="152">
        <v>11.5</v>
      </c>
      <c r="H549" s="152">
        <v>13.48</v>
      </c>
      <c r="I549" s="152">
        <v>11.6</v>
      </c>
      <c r="J549" s="152">
        <v>36.58</v>
      </c>
      <c r="K549" s="152">
        <v>609.36198567383</v>
      </c>
      <c r="L549" s="152">
        <v>4.36519258202569</v>
      </c>
    </row>
    <row r="550" ht="20" customHeight="1" spans="1:12">
      <c r="A550" s="150"/>
      <c r="B550" s="150"/>
      <c r="C550" s="17"/>
      <c r="D550" s="151"/>
      <c r="E550" s="17"/>
      <c r="F550" s="85" t="s">
        <v>451</v>
      </c>
      <c r="G550" s="152">
        <v>10.9</v>
      </c>
      <c r="H550" s="152">
        <v>10.45</v>
      </c>
      <c r="I550" s="152">
        <v>10.75</v>
      </c>
      <c r="J550" s="152">
        <v>32.1</v>
      </c>
      <c r="K550" s="152">
        <v>528.395061728395</v>
      </c>
      <c r="L550" s="152">
        <v>3.64869228285437</v>
      </c>
    </row>
    <row r="551" ht="20" customHeight="1" spans="1:12">
      <c r="A551" s="150"/>
      <c r="B551" s="150"/>
      <c r="C551" s="17"/>
      <c r="D551" s="151"/>
      <c r="E551" s="17"/>
      <c r="F551" s="85" t="s">
        <v>468</v>
      </c>
      <c r="G551" s="152">
        <v>11.6</v>
      </c>
      <c r="H551" s="152">
        <v>13.6</v>
      </c>
      <c r="I551" s="152">
        <v>12.1</v>
      </c>
      <c r="J551" s="152">
        <v>37.3</v>
      </c>
      <c r="K551" s="152">
        <v>621.822122197216</v>
      </c>
      <c r="L551" s="152">
        <v>4.67237266732149</v>
      </c>
    </row>
    <row r="552" ht="20" customHeight="1" spans="1:12">
      <c r="A552" s="150"/>
      <c r="B552" s="150"/>
      <c r="C552" s="17"/>
      <c r="D552" s="151"/>
      <c r="E552" s="17"/>
      <c r="F552" s="85" t="s">
        <v>435</v>
      </c>
      <c r="G552" s="152">
        <v>13.31</v>
      </c>
      <c r="H552" s="152">
        <v>12.88</v>
      </c>
      <c r="I552" s="152">
        <v>12.78</v>
      </c>
      <c r="J552" s="152">
        <v>38.97</v>
      </c>
      <c r="K552" s="152">
        <v>649.662415603901</v>
      </c>
      <c r="L552" s="152">
        <v>4.58937198067629</v>
      </c>
    </row>
    <row r="553" ht="20" customHeight="1" spans="1:12">
      <c r="A553" s="150"/>
      <c r="B553" s="150"/>
      <c r="C553" s="17"/>
      <c r="D553" s="151"/>
      <c r="E553" s="17"/>
      <c r="F553" s="153" t="s">
        <v>449</v>
      </c>
      <c r="G553" s="152">
        <v>10.85</v>
      </c>
      <c r="H553" s="152">
        <v>10.69</v>
      </c>
      <c r="I553" s="152">
        <v>10.73</v>
      </c>
      <c r="J553" s="152">
        <v>32.27</v>
      </c>
      <c r="K553" s="152">
        <v>537.564551057804</v>
      </c>
      <c r="L553" s="152">
        <v>12.3607242339833</v>
      </c>
    </row>
    <row r="554" ht="20" customHeight="1" spans="1:12">
      <c r="A554" s="150"/>
      <c r="B554" s="150"/>
      <c r="C554" s="36"/>
      <c r="D554" s="154"/>
      <c r="E554" s="36"/>
      <c r="F554" s="155" t="s">
        <v>376</v>
      </c>
      <c r="G554" s="152"/>
      <c r="H554" s="152"/>
      <c r="I554" s="152"/>
      <c r="J554" s="152"/>
      <c r="K554" s="159">
        <v>604.688955261761</v>
      </c>
      <c r="L554" s="159">
        <v>5.0425366023498</v>
      </c>
    </row>
    <row r="555" ht="20" customHeight="1" spans="1:12">
      <c r="A555" s="150"/>
      <c r="B555" s="150"/>
      <c r="C555" s="17"/>
      <c r="D555" s="151"/>
      <c r="E555" s="17" t="s">
        <v>374</v>
      </c>
      <c r="F555" s="156" t="s">
        <v>466</v>
      </c>
      <c r="G555" s="28">
        <v>10.46</v>
      </c>
      <c r="H555" s="28">
        <v>11.72</v>
      </c>
      <c r="I555" s="28">
        <v>11.39</v>
      </c>
      <c r="J555" s="28">
        <v>33.57</v>
      </c>
      <c r="K555" s="28">
        <v>565.151515151515</v>
      </c>
      <c r="L555" s="28">
        <v>4.35188063413115</v>
      </c>
    </row>
    <row r="556" ht="20" customHeight="1" spans="1:12">
      <c r="A556" s="150"/>
      <c r="B556" s="150"/>
      <c r="C556" s="17"/>
      <c r="D556" s="151"/>
      <c r="E556" s="17"/>
      <c r="F556" s="156" t="s">
        <v>444</v>
      </c>
      <c r="G556" s="28">
        <v>12.89</v>
      </c>
      <c r="H556" s="28">
        <v>12.71</v>
      </c>
      <c r="I556" s="28">
        <v>12.62</v>
      </c>
      <c r="J556" s="28">
        <v>38.22</v>
      </c>
      <c r="K556" s="28">
        <v>636.681659170415</v>
      </c>
      <c r="L556" s="28">
        <v>5.02885408079142</v>
      </c>
    </row>
    <row r="557" ht="20" customHeight="1" spans="1:12">
      <c r="A557" s="150"/>
      <c r="B557" s="150"/>
      <c r="C557" s="17"/>
      <c r="D557" s="151"/>
      <c r="E557" s="17"/>
      <c r="F557" s="156" t="s">
        <v>454</v>
      </c>
      <c r="G557" s="28">
        <v>12.04</v>
      </c>
      <c r="H557" s="28">
        <v>12.09</v>
      </c>
      <c r="I557" s="28">
        <v>11.25</v>
      </c>
      <c r="J557" s="28">
        <v>35.38</v>
      </c>
      <c r="K557" s="28">
        <v>582.38683127572</v>
      </c>
      <c r="L557" s="28">
        <v>9.23124421117627</v>
      </c>
    </row>
    <row r="558" ht="20" customHeight="1" spans="1:12">
      <c r="A558" s="150"/>
      <c r="B558" s="150"/>
      <c r="C558" s="17"/>
      <c r="D558" s="151"/>
      <c r="E558" s="17"/>
      <c r="F558" s="156" t="s">
        <v>467</v>
      </c>
      <c r="G558" s="28">
        <v>12.32</v>
      </c>
      <c r="H558" s="28">
        <v>13.2</v>
      </c>
      <c r="I558" s="28">
        <v>12.32</v>
      </c>
      <c r="J558" s="28">
        <v>37.84</v>
      </c>
      <c r="K558" s="115">
        <v>630.351490921206</v>
      </c>
      <c r="L558" s="115">
        <v>7.22584301501845</v>
      </c>
    </row>
    <row r="559" ht="20" customHeight="1" spans="1:12">
      <c r="A559" s="150"/>
      <c r="B559" s="150"/>
      <c r="C559" s="17"/>
      <c r="D559" s="151"/>
      <c r="E559" s="17"/>
      <c r="F559" s="156" t="s">
        <v>451</v>
      </c>
      <c r="G559" s="28">
        <v>11.22</v>
      </c>
      <c r="H559" s="28">
        <v>10.48</v>
      </c>
      <c r="I559" s="28">
        <v>10.75</v>
      </c>
      <c r="J559" s="28">
        <v>32.45</v>
      </c>
      <c r="K559" s="28">
        <v>534.156378600823</v>
      </c>
      <c r="L559" s="28">
        <v>4.30729668916749</v>
      </c>
    </row>
    <row r="560" ht="20" customHeight="1" spans="1:12">
      <c r="A560" s="150"/>
      <c r="B560" s="150"/>
      <c r="C560" s="17"/>
      <c r="D560" s="151"/>
      <c r="E560" s="17"/>
      <c r="F560" s="156" t="s">
        <v>468</v>
      </c>
      <c r="G560" s="28">
        <v>11.32</v>
      </c>
      <c r="H560" s="28">
        <v>11.43</v>
      </c>
      <c r="I560" s="28">
        <v>11.36</v>
      </c>
      <c r="J560" s="28">
        <v>34.11</v>
      </c>
      <c r="K560" s="30">
        <v>568.215892053973</v>
      </c>
      <c r="L560" s="30">
        <v>4.72827755603315</v>
      </c>
    </row>
    <row r="561" ht="20" customHeight="1" spans="1:12">
      <c r="A561" s="150"/>
      <c r="B561" s="150"/>
      <c r="C561" s="17"/>
      <c r="D561" s="151"/>
      <c r="E561" s="17"/>
      <c r="F561" s="156" t="s">
        <v>435</v>
      </c>
      <c r="G561" s="28">
        <v>11.2634087329563</v>
      </c>
      <c r="H561" s="28">
        <v>10.8334087329563</v>
      </c>
      <c r="I561" s="28">
        <v>10.7334087329563</v>
      </c>
      <c r="J561" s="28">
        <v>32.8302261988689</v>
      </c>
      <c r="K561" s="140">
        <v>547.307263463681</v>
      </c>
      <c r="L561" s="140">
        <v>3.77709095735549</v>
      </c>
    </row>
    <row r="562" ht="20" customHeight="1" spans="1:12">
      <c r="A562" s="150"/>
      <c r="B562" s="150"/>
      <c r="C562" s="17"/>
      <c r="D562" s="151"/>
      <c r="E562" s="17"/>
      <c r="F562" s="156" t="s">
        <v>449</v>
      </c>
      <c r="G562" s="28">
        <v>9.416</v>
      </c>
      <c r="H562" s="28">
        <v>9.504</v>
      </c>
      <c r="I562" s="28">
        <v>9.362</v>
      </c>
      <c r="J562" s="28">
        <v>28.282</v>
      </c>
      <c r="K562" s="28">
        <v>471.131101116109</v>
      </c>
      <c r="L562" s="28">
        <v>1.70454545454549</v>
      </c>
    </row>
    <row r="563" ht="20" customHeight="1" spans="1:12">
      <c r="A563" s="150"/>
      <c r="B563" s="150"/>
      <c r="C563" s="36"/>
      <c r="D563" s="154"/>
      <c r="E563" s="36"/>
      <c r="F563" s="157" t="s">
        <v>376</v>
      </c>
      <c r="G563" s="33"/>
      <c r="H563" s="33"/>
      <c r="I563" s="33"/>
      <c r="J563" s="33"/>
      <c r="K563" s="33">
        <v>566.92276646918</v>
      </c>
      <c r="L563" s="33">
        <v>5.1</v>
      </c>
    </row>
    <row r="564" ht="20" customHeight="1" spans="1:12">
      <c r="A564" s="150"/>
      <c r="B564" s="150"/>
      <c r="C564" s="17"/>
      <c r="D564" s="151"/>
      <c r="E564" s="17" t="s">
        <v>377</v>
      </c>
      <c r="F564" s="85" t="s">
        <v>466</v>
      </c>
      <c r="G564" s="31">
        <v>127.8</v>
      </c>
      <c r="H564" s="31">
        <v>121.6</v>
      </c>
      <c r="I564" s="31"/>
      <c r="J564" s="31">
        <v>249.4</v>
      </c>
      <c r="K564" s="31">
        <v>547.677799736495</v>
      </c>
      <c r="L564" s="31">
        <v>6.6350856184765</v>
      </c>
    </row>
    <row r="565" ht="20" customHeight="1" spans="1:12">
      <c r="A565" s="150"/>
      <c r="B565" s="150"/>
      <c r="C565" s="17"/>
      <c r="D565" s="151"/>
      <c r="E565" s="17"/>
      <c r="F565" s="85" t="s">
        <v>444</v>
      </c>
      <c r="G565" s="31">
        <v>112.63</v>
      </c>
      <c r="H565" s="31">
        <v>112.23</v>
      </c>
      <c r="I565" s="31"/>
      <c r="J565" s="31">
        <v>224.86</v>
      </c>
      <c r="K565" s="31">
        <v>499.688888888889</v>
      </c>
      <c r="L565" s="31">
        <v>4.47913762661462</v>
      </c>
    </row>
    <row r="566" ht="20" customHeight="1" spans="1:12">
      <c r="A566" s="150"/>
      <c r="B566" s="150"/>
      <c r="C566" s="17"/>
      <c r="D566" s="151"/>
      <c r="E566" s="17"/>
      <c r="F566" s="85" t="s">
        <v>454</v>
      </c>
      <c r="G566" s="31">
        <v>131.2</v>
      </c>
      <c r="H566" s="31">
        <v>132.9</v>
      </c>
      <c r="I566" s="31"/>
      <c r="J566" s="31">
        <v>264.1</v>
      </c>
      <c r="K566" s="31">
        <v>586.888888888889</v>
      </c>
      <c r="L566" s="31">
        <v>6.3632702376158</v>
      </c>
    </row>
    <row r="567" ht="20" customHeight="1" spans="1:12">
      <c r="A567" s="150"/>
      <c r="B567" s="150"/>
      <c r="C567" s="17"/>
      <c r="D567" s="151"/>
      <c r="E567" s="17"/>
      <c r="F567" s="85" t="s">
        <v>467</v>
      </c>
      <c r="G567" s="31">
        <v>129.35</v>
      </c>
      <c r="H567" s="31">
        <v>128.5</v>
      </c>
      <c r="I567" s="31"/>
      <c r="J567" s="31">
        <v>257.85</v>
      </c>
      <c r="K567" s="31">
        <v>573</v>
      </c>
      <c r="L567" s="31">
        <v>4.0976988292289</v>
      </c>
    </row>
    <row r="568" ht="20" customHeight="1" spans="1:12">
      <c r="A568" s="150"/>
      <c r="B568" s="150"/>
      <c r="C568" s="17"/>
      <c r="D568" s="151"/>
      <c r="E568" s="17"/>
      <c r="F568" s="85" t="s">
        <v>451</v>
      </c>
      <c r="G568" s="31">
        <v>130.757689422356</v>
      </c>
      <c r="H568" s="31">
        <v>128.732183045761</v>
      </c>
      <c r="I568" s="31"/>
      <c r="J568" s="31">
        <v>259.489872468117</v>
      </c>
      <c r="K568" s="31">
        <v>576.64416104026</v>
      </c>
      <c r="L568" s="31">
        <v>3.96753832281334</v>
      </c>
    </row>
    <row r="569" ht="20" customHeight="1" spans="1:12">
      <c r="A569" s="150"/>
      <c r="B569" s="150"/>
      <c r="C569" s="17"/>
      <c r="D569" s="151"/>
      <c r="E569" s="17"/>
      <c r="F569" s="85" t="s">
        <v>468</v>
      </c>
      <c r="G569" s="31">
        <v>126.3168</v>
      </c>
      <c r="H569" s="31">
        <v>114.827188</v>
      </c>
      <c r="I569" s="31"/>
      <c r="J569" s="31">
        <v>241.143988</v>
      </c>
      <c r="K569" s="31">
        <v>535.875528888889</v>
      </c>
      <c r="L569" s="31">
        <v>5.96368663966639</v>
      </c>
    </row>
    <row r="570" ht="20" customHeight="1" spans="1:12">
      <c r="A570" s="150"/>
      <c r="B570" s="150"/>
      <c r="C570" s="17"/>
      <c r="D570" s="151"/>
      <c r="E570" s="17"/>
      <c r="F570" s="85" t="s">
        <v>435</v>
      </c>
      <c r="G570" s="31">
        <v>131.07</v>
      </c>
      <c r="H570" s="31">
        <v>118.61</v>
      </c>
      <c r="I570" s="31"/>
      <c r="J570" s="31">
        <v>249.68</v>
      </c>
      <c r="K570" s="31">
        <v>554.844444444445</v>
      </c>
      <c r="L570" s="31">
        <v>4.19396569711642</v>
      </c>
    </row>
    <row r="571" ht="20" customHeight="1" spans="1:12">
      <c r="A571" s="150"/>
      <c r="B571" s="150"/>
      <c r="C571" s="36"/>
      <c r="D571" s="154"/>
      <c r="E571" s="36"/>
      <c r="F571" s="155" t="s">
        <v>376</v>
      </c>
      <c r="G571" s="124"/>
      <c r="H571" s="124"/>
      <c r="I571" s="124"/>
      <c r="J571" s="124">
        <v>249.503408638302</v>
      </c>
      <c r="K571" s="124">
        <v>553.517101698267</v>
      </c>
      <c r="L571" s="124">
        <v>5.08882626441896</v>
      </c>
    </row>
    <row r="572" ht="20" customHeight="1" spans="1:12">
      <c r="A572" s="150"/>
      <c r="B572" s="162" t="s">
        <v>105</v>
      </c>
      <c r="C572" s="17" t="s">
        <v>469</v>
      </c>
      <c r="D572" s="151" t="s">
        <v>469</v>
      </c>
      <c r="E572" s="12" t="s">
        <v>361</v>
      </c>
      <c r="F572" s="163" t="s">
        <v>470</v>
      </c>
      <c r="G572" s="164">
        <v>11.31</v>
      </c>
      <c r="H572" s="164">
        <v>12.35</v>
      </c>
      <c r="I572" s="164">
        <v>11.89</v>
      </c>
      <c r="J572" s="164">
        <v>35.55</v>
      </c>
      <c r="K572" s="164">
        <v>598.484848484848</v>
      </c>
      <c r="L572" s="164"/>
    </row>
    <row r="573" ht="20" customHeight="1" spans="1:12">
      <c r="A573" s="150"/>
      <c r="B573" s="150"/>
      <c r="C573" s="17"/>
      <c r="D573" s="151"/>
      <c r="E573" s="17"/>
      <c r="F573" s="163" t="s">
        <v>471</v>
      </c>
      <c r="G573" s="164">
        <v>12.92</v>
      </c>
      <c r="H573" s="164">
        <v>12.87</v>
      </c>
      <c r="I573" s="164">
        <v>12.88</v>
      </c>
      <c r="J573" s="164">
        <v>38.67</v>
      </c>
      <c r="K573" s="164">
        <v>644.177911044478</v>
      </c>
      <c r="L573" s="164"/>
    </row>
    <row r="574" ht="20" customHeight="1" spans="1:12">
      <c r="A574" s="150"/>
      <c r="B574" s="150"/>
      <c r="C574" s="17"/>
      <c r="D574" s="151"/>
      <c r="E574" s="17"/>
      <c r="F574" s="163" t="s">
        <v>472</v>
      </c>
      <c r="G574" s="164">
        <v>11.52</v>
      </c>
      <c r="H574" s="164">
        <v>11.34</v>
      </c>
      <c r="I574" s="164">
        <v>12.09</v>
      </c>
      <c r="J574" s="164">
        <v>34.95</v>
      </c>
      <c r="K574" s="164">
        <v>575.308641975309</v>
      </c>
      <c r="L574" s="164"/>
    </row>
    <row r="575" ht="20" customHeight="1" spans="1:12">
      <c r="A575" s="150"/>
      <c r="B575" s="150"/>
      <c r="C575" s="17"/>
      <c r="D575" s="151"/>
      <c r="E575" s="17"/>
      <c r="F575" s="163" t="s">
        <v>473</v>
      </c>
      <c r="G575" s="164">
        <v>11.22</v>
      </c>
      <c r="H575" s="164">
        <v>12.51</v>
      </c>
      <c r="I575" s="164">
        <v>11.32</v>
      </c>
      <c r="J575" s="164">
        <v>35.05</v>
      </c>
      <c r="K575" s="164">
        <v>583.874729302016</v>
      </c>
      <c r="L575" s="164"/>
    </row>
    <row r="576" ht="20" customHeight="1" spans="1:12">
      <c r="A576" s="150"/>
      <c r="B576" s="150"/>
      <c r="C576" s="17"/>
      <c r="D576" s="151"/>
      <c r="E576" s="17"/>
      <c r="F576" s="163" t="s">
        <v>474</v>
      </c>
      <c r="G576" s="164">
        <v>10.33</v>
      </c>
      <c r="H576" s="164">
        <v>10.64</v>
      </c>
      <c r="I576" s="164">
        <v>10</v>
      </c>
      <c r="J576" s="164">
        <v>30.97</v>
      </c>
      <c r="K576" s="164">
        <v>509.794238683128</v>
      </c>
      <c r="L576" s="164"/>
    </row>
    <row r="577" ht="20" customHeight="1" spans="1:12">
      <c r="A577" s="150"/>
      <c r="B577" s="150"/>
      <c r="C577" s="17"/>
      <c r="D577" s="151"/>
      <c r="E577" s="17"/>
      <c r="F577" s="163" t="s">
        <v>475</v>
      </c>
      <c r="G577" s="164">
        <v>10.85</v>
      </c>
      <c r="H577" s="164">
        <v>12.85</v>
      </c>
      <c r="I577" s="164">
        <v>11.935</v>
      </c>
      <c r="J577" s="164">
        <v>35.635</v>
      </c>
      <c r="K577" s="164">
        <v>594.065182962407</v>
      </c>
      <c r="L577" s="164"/>
    </row>
    <row r="578" ht="20" customHeight="1" spans="1:12">
      <c r="A578" s="150"/>
      <c r="B578" s="150"/>
      <c r="C578" s="17"/>
      <c r="D578" s="151"/>
      <c r="E578" s="17"/>
      <c r="F578" s="163" t="s">
        <v>476</v>
      </c>
      <c r="G578" s="164">
        <v>12.31</v>
      </c>
      <c r="H578" s="164">
        <v>12.74</v>
      </c>
      <c r="I578" s="164">
        <v>12.21</v>
      </c>
      <c r="J578" s="164">
        <v>37.26</v>
      </c>
      <c r="K578" s="164">
        <v>621.155288822206</v>
      </c>
      <c r="L578" s="164"/>
    </row>
    <row r="579" ht="20" customHeight="1" spans="1:12">
      <c r="A579" s="150"/>
      <c r="B579" s="150"/>
      <c r="C579" s="17"/>
      <c r="D579" s="151"/>
      <c r="E579" s="17"/>
      <c r="F579" s="165" t="s">
        <v>477</v>
      </c>
      <c r="G579" s="164">
        <v>9.57</v>
      </c>
      <c r="H579" s="164">
        <v>9.62</v>
      </c>
      <c r="I579" s="164">
        <v>9.53</v>
      </c>
      <c r="J579" s="164">
        <v>28.72</v>
      </c>
      <c r="K579" s="164">
        <v>478.427452940197</v>
      </c>
      <c r="L579" s="164"/>
    </row>
    <row r="580" ht="20" customHeight="1" spans="1:12">
      <c r="A580" s="150"/>
      <c r="B580" s="150"/>
      <c r="C580" s="36"/>
      <c r="D580" s="154"/>
      <c r="E580" s="36"/>
      <c r="F580" s="166" t="s">
        <v>478</v>
      </c>
      <c r="G580" s="164"/>
      <c r="H580" s="164"/>
      <c r="I580" s="164"/>
      <c r="J580" s="164"/>
      <c r="K580" s="164">
        <v>575.661036776823</v>
      </c>
      <c r="L580" s="164"/>
    </row>
    <row r="581" ht="20" customHeight="1" spans="1:12">
      <c r="A581" s="150"/>
      <c r="B581" s="150"/>
      <c r="C581" s="17"/>
      <c r="D581" s="151"/>
      <c r="E581" s="17" t="s">
        <v>374</v>
      </c>
      <c r="F581" s="156" t="s">
        <v>466</v>
      </c>
      <c r="G581" s="28">
        <v>10.52</v>
      </c>
      <c r="H581" s="28">
        <v>11.47</v>
      </c>
      <c r="I581" s="28">
        <v>10.18</v>
      </c>
      <c r="J581" s="28">
        <v>32.17</v>
      </c>
      <c r="K581" s="28">
        <v>541.582491582492</v>
      </c>
      <c r="L581" s="28"/>
    </row>
    <row r="582" ht="20" customHeight="1" spans="1:12">
      <c r="A582" s="150"/>
      <c r="B582" s="150"/>
      <c r="C582" s="17"/>
      <c r="D582" s="151"/>
      <c r="E582" s="17"/>
      <c r="F582" s="156" t="s">
        <v>444</v>
      </c>
      <c r="G582" s="28">
        <v>12.16</v>
      </c>
      <c r="H582" s="28">
        <v>12.07</v>
      </c>
      <c r="I582" s="28">
        <v>12.16</v>
      </c>
      <c r="J582" s="28">
        <v>36.39</v>
      </c>
      <c r="K582" s="28">
        <v>606.196901549225</v>
      </c>
      <c r="L582" s="28"/>
    </row>
    <row r="583" ht="20" customHeight="1" spans="1:12">
      <c r="A583" s="150"/>
      <c r="B583" s="150"/>
      <c r="C583" s="17"/>
      <c r="D583" s="151"/>
      <c r="E583" s="17"/>
      <c r="F583" s="156" t="s">
        <v>454</v>
      </c>
      <c r="G583" s="28">
        <v>10.96</v>
      </c>
      <c r="H583" s="28">
        <v>10.34</v>
      </c>
      <c r="I583" s="28">
        <v>11.09</v>
      </c>
      <c r="J583" s="28">
        <v>32.39</v>
      </c>
      <c r="K583" s="28">
        <v>533.168724279835</v>
      </c>
      <c r="L583" s="28"/>
    </row>
    <row r="584" ht="20" customHeight="1" spans="1:12">
      <c r="A584" s="150"/>
      <c r="B584" s="150"/>
      <c r="C584" s="17"/>
      <c r="D584" s="151"/>
      <c r="E584" s="17"/>
      <c r="F584" s="156" t="s">
        <v>467</v>
      </c>
      <c r="G584" s="28">
        <v>12.06</v>
      </c>
      <c r="H584" s="28">
        <v>11.94</v>
      </c>
      <c r="I584" s="28">
        <v>11.29</v>
      </c>
      <c r="J584" s="28">
        <v>35.29</v>
      </c>
      <c r="K584" s="115">
        <v>587.872730301516</v>
      </c>
      <c r="L584" s="115"/>
    </row>
    <row r="585" ht="20" customHeight="1" spans="1:12">
      <c r="A585" s="150"/>
      <c r="B585" s="150"/>
      <c r="C585" s="17"/>
      <c r="D585" s="151"/>
      <c r="E585" s="17"/>
      <c r="F585" s="156" t="s">
        <v>451</v>
      </c>
      <c r="G585" s="28">
        <v>10.33</v>
      </c>
      <c r="H585" s="28">
        <v>10.53</v>
      </c>
      <c r="I585" s="28">
        <v>10.25</v>
      </c>
      <c r="J585" s="28">
        <v>31.11</v>
      </c>
      <c r="K585" s="28">
        <v>512.098765432099</v>
      </c>
      <c r="L585" s="28"/>
    </row>
    <row r="586" ht="20" customHeight="1" spans="1:12">
      <c r="A586" s="150"/>
      <c r="B586" s="150"/>
      <c r="C586" s="17"/>
      <c r="D586" s="151"/>
      <c r="E586" s="17"/>
      <c r="F586" s="156" t="s">
        <v>468</v>
      </c>
      <c r="G586" s="28">
        <v>11.03</v>
      </c>
      <c r="H586" s="28">
        <v>10.85</v>
      </c>
      <c r="I586" s="28">
        <v>10.69</v>
      </c>
      <c r="J586" s="28">
        <v>32.57</v>
      </c>
      <c r="K586" s="30">
        <v>542.56205230718</v>
      </c>
      <c r="L586" s="30"/>
    </row>
    <row r="587" ht="20" customHeight="1" spans="1:12">
      <c r="A587" s="150"/>
      <c r="B587" s="150"/>
      <c r="C587" s="17"/>
      <c r="D587" s="151"/>
      <c r="E587" s="17"/>
      <c r="F587" s="156" t="s">
        <v>435</v>
      </c>
      <c r="G587" s="28">
        <v>10.3351103244484</v>
      </c>
      <c r="H587" s="28">
        <v>10.8651103244484</v>
      </c>
      <c r="I587" s="28">
        <v>10.4351103244484</v>
      </c>
      <c r="J587" s="28">
        <v>31.6353309733452</v>
      </c>
      <c r="K587" s="140">
        <v>527.387363063186</v>
      </c>
      <c r="L587" s="140"/>
    </row>
    <row r="588" ht="20" customHeight="1" spans="1:12">
      <c r="A588" s="150"/>
      <c r="B588" s="150"/>
      <c r="C588" s="17"/>
      <c r="D588" s="151"/>
      <c r="E588" s="17"/>
      <c r="F588" s="156" t="s">
        <v>449</v>
      </c>
      <c r="G588" s="28">
        <v>9.254</v>
      </c>
      <c r="H588" s="28">
        <v>9.216</v>
      </c>
      <c r="I588" s="28">
        <v>9.338</v>
      </c>
      <c r="J588" s="28">
        <v>27.808</v>
      </c>
      <c r="K588" s="28">
        <v>463.235049142096</v>
      </c>
      <c r="L588" s="28"/>
    </row>
    <row r="589" ht="20" customHeight="1" spans="1:12">
      <c r="A589" s="150"/>
      <c r="B589" s="150"/>
      <c r="C589" s="36"/>
      <c r="D589" s="154"/>
      <c r="E589" s="36"/>
      <c r="F589" s="157" t="s">
        <v>376</v>
      </c>
      <c r="G589" s="33"/>
      <c r="H589" s="33"/>
      <c r="I589" s="33"/>
      <c r="J589" s="33"/>
      <c r="K589" s="33">
        <v>539.263009707204</v>
      </c>
      <c r="L589" s="33"/>
    </row>
    <row r="590" ht="20" customHeight="1" spans="1:12">
      <c r="A590" s="150"/>
      <c r="B590" s="150"/>
      <c r="C590" s="17"/>
      <c r="D590" s="151"/>
      <c r="E590" s="17" t="s">
        <v>377</v>
      </c>
      <c r="F590" s="85" t="s">
        <v>466</v>
      </c>
      <c r="G590" s="31">
        <v>110.4</v>
      </c>
      <c r="H590" s="31">
        <v>123.5</v>
      </c>
      <c r="I590" s="31"/>
      <c r="J590" s="31">
        <v>233.9</v>
      </c>
      <c r="K590" s="31">
        <v>513.640085638999</v>
      </c>
      <c r="L590" s="31"/>
    </row>
    <row r="591" ht="20" customHeight="1" spans="1:12">
      <c r="A591" s="150"/>
      <c r="B591" s="150"/>
      <c r="C591" s="17"/>
      <c r="D591" s="151"/>
      <c r="E591" s="17"/>
      <c r="F591" s="85" t="s">
        <v>444</v>
      </c>
      <c r="G591" s="31">
        <v>107.53</v>
      </c>
      <c r="H591" s="31">
        <v>107.69</v>
      </c>
      <c r="I591" s="31"/>
      <c r="J591" s="31">
        <v>215.22</v>
      </c>
      <c r="K591" s="31">
        <v>478.266666666667</v>
      </c>
      <c r="L591" s="31"/>
    </row>
    <row r="592" ht="20" customHeight="1" spans="1:12">
      <c r="A592" s="150"/>
      <c r="B592" s="150"/>
      <c r="C592" s="17"/>
      <c r="D592" s="151"/>
      <c r="E592" s="17"/>
      <c r="F592" s="85" t="s">
        <v>454</v>
      </c>
      <c r="G592" s="31">
        <v>126.8</v>
      </c>
      <c r="H592" s="31">
        <v>121.5</v>
      </c>
      <c r="I592" s="31"/>
      <c r="J592" s="31">
        <v>248.3</v>
      </c>
      <c r="K592" s="31">
        <v>551.777777777778</v>
      </c>
      <c r="L592" s="31"/>
    </row>
    <row r="593" ht="20" customHeight="1" spans="1:12">
      <c r="A593" s="150"/>
      <c r="B593" s="150"/>
      <c r="C593" s="17"/>
      <c r="D593" s="151"/>
      <c r="E593" s="17"/>
      <c r="F593" s="85" t="s">
        <v>467</v>
      </c>
      <c r="G593" s="31">
        <v>122.65</v>
      </c>
      <c r="H593" s="31">
        <v>125.05</v>
      </c>
      <c r="I593" s="31"/>
      <c r="J593" s="31">
        <v>247.7</v>
      </c>
      <c r="K593" s="31">
        <v>550.444444444444</v>
      </c>
      <c r="L593" s="31"/>
    </row>
    <row r="594" ht="20" customHeight="1" spans="1:12">
      <c r="A594" s="150"/>
      <c r="B594" s="150"/>
      <c r="C594" s="17"/>
      <c r="D594" s="151"/>
      <c r="E594" s="17"/>
      <c r="F594" s="85" t="s">
        <v>451</v>
      </c>
      <c r="G594" s="31">
        <v>127.494373593398</v>
      </c>
      <c r="H594" s="31">
        <v>122.093023255814</v>
      </c>
      <c r="I594" s="31"/>
      <c r="J594" s="31">
        <v>249.587396849212</v>
      </c>
      <c r="K594" s="31">
        <v>554.638659664916</v>
      </c>
      <c r="L594" s="31"/>
    </row>
    <row r="595" ht="20" customHeight="1" spans="1:12">
      <c r="A595" s="150"/>
      <c r="B595" s="150"/>
      <c r="C595" s="17"/>
      <c r="D595" s="151"/>
      <c r="E595" s="17"/>
      <c r="F595" s="85" t="s">
        <v>468</v>
      </c>
      <c r="G595" s="31">
        <v>116.70868</v>
      </c>
      <c r="H595" s="31">
        <v>110.86360976</v>
      </c>
      <c r="I595" s="31"/>
      <c r="J595" s="31">
        <v>227.57228976</v>
      </c>
      <c r="K595" s="31">
        <v>505.716199466667</v>
      </c>
      <c r="L595" s="31"/>
    </row>
    <row r="596" ht="20" customHeight="1" spans="1:12">
      <c r="A596" s="150"/>
      <c r="B596" s="150"/>
      <c r="C596" s="17"/>
      <c r="D596" s="151"/>
      <c r="E596" s="17"/>
      <c r="F596" s="85" t="s">
        <v>435</v>
      </c>
      <c r="G596" s="31">
        <v>113.71</v>
      </c>
      <c r="H596" s="31">
        <v>125.92</v>
      </c>
      <c r="I596" s="31"/>
      <c r="J596" s="31">
        <v>239.63</v>
      </c>
      <c r="K596" s="31">
        <v>532.511111111111</v>
      </c>
      <c r="L596" s="31"/>
    </row>
    <row r="597" ht="20" customHeight="1" spans="1:12">
      <c r="A597" s="150"/>
      <c r="B597" s="150"/>
      <c r="C597" s="36"/>
      <c r="D597" s="154"/>
      <c r="E597" s="36"/>
      <c r="F597" s="155" t="s">
        <v>376</v>
      </c>
      <c r="G597" s="124"/>
      <c r="H597" s="124"/>
      <c r="I597" s="124"/>
      <c r="J597" s="124">
        <v>237.415669515602</v>
      </c>
      <c r="K597" s="124">
        <v>526.713563538655</v>
      </c>
      <c r="L597" s="124"/>
    </row>
    <row r="598" ht="20" customHeight="1" spans="1:12">
      <c r="A598" s="150"/>
      <c r="B598" s="150">
        <v>15</v>
      </c>
      <c r="C598" s="17" t="s">
        <v>199</v>
      </c>
      <c r="D598" s="167" t="s">
        <v>479</v>
      </c>
      <c r="E598" s="12" t="s">
        <v>480</v>
      </c>
      <c r="F598" s="13" t="s">
        <v>466</v>
      </c>
      <c r="G598" s="152">
        <v>11.42</v>
      </c>
      <c r="H598" s="152">
        <v>11.19</v>
      </c>
      <c r="I598" s="152">
        <v>11.07</v>
      </c>
      <c r="J598" s="152">
        <v>33.68</v>
      </c>
      <c r="K598" s="152">
        <v>567.286868686869</v>
      </c>
      <c r="L598" s="152">
        <v>5.28290090653328</v>
      </c>
    </row>
    <row r="599" ht="20" customHeight="1" spans="1:12">
      <c r="A599" s="150"/>
      <c r="B599" s="150"/>
      <c r="C599" s="17"/>
      <c r="D599" s="167"/>
      <c r="E599" s="17"/>
      <c r="F599" s="85" t="s">
        <v>481</v>
      </c>
      <c r="G599" s="31">
        <v>12.6</v>
      </c>
      <c r="H599" s="31">
        <v>12.58</v>
      </c>
      <c r="I599" s="31">
        <v>12.74</v>
      </c>
      <c r="J599" s="31">
        <v>37.92</v>
      </c>
      <c r="K599" s="31">
        <v>632</v>
      </c>
      <c r="L599" s="31">
        <v>6.12930310663306</v>
      </c>
    </row>
    <row r="600" ht="20" customHeight="1" spans="1:12">
      <c r="A600" s="150"/>
      <c r="B600" s="150"/>
      <c r="C600" s="17"/>
      <c r="D600" s="167"/>
      <c r="E600" s="17"/>
      <c r="F600" s="85" t="s">
        <v>444</v>
      </c>
      <c r="G600" s="31">
        <v>12.16</v>
      </c>
      <c r="H600" s="31">
        <v>12.53</v>
      </c>
      <c r="I600" s="31">
        <v>12.36</v>
      </c>
      <c r="J600" s="31">
        <v>37.05</v>
      </c>
      <c r="K600" s="31">
        <v>617.5</v>
      </c>
      <c r="L600" s="31">
        <v>2.15053763440858</v>
      </c>
    </row>
    <row r="601" ht="20" customHeight="1" spans="1:12">
      <c r="A601" s="150"/>
      <c r="B601" s="150"/>
      <c r="C601" s="17"/>
      <c r="D601" s="167"/>
      <c r="E601" s="17"/>
      <c r="F601" s="85" t="s">
        <v>454</v>
      </c>
      <c r="G601" s="31">
        <v>12.04</v>
      </c>
      <c r="H601" s="31">
        <v>11.89</v>
      </c>
      <c r="I601" s="31">
        <v>11.55</v>
      </c>
      <c r="J601" s="31">
        <v>35.48</v>
      </c>
      <c r="K601" s="31">
        <v>584.324938271605</v>
      </c>
      <c r="L601" s="31">
        <v>11.748031496063</v>
      </c>
    </row>
    <row r="602" ht="20" customHeight="1" spans="1:12">
      <c r="A602" s="150"/>
      <c r="B602" s="150"/>
      <c r="C602" s="17"/>
      <c r="D602" s="167"/>
      <c r="E602" s="17"/>
      <c r="F602" s="85" t="s">
        <v>482</v>
      </c>
      <c r="G602" s="31">
        <v>12.45</v>
      </c>
      <c r="H602" s="31">
        <v>12.9</v>
      </c>
      <c r="I602" s="31">
        <v>12.51</v>
      </c>
      <c r="J602" s="31">
        <v>37.86</v>
      </c>
      <c r="K602" s="31">
        <v>631.473368342086</v>
      </c>
      <c r="L602" s="31">
        <v>5.75418994413408</v>
      </c>
    </row>
    <row r="603" ht="20" customHeight="1" spans="1:12">
      <c r="A603" s="150"/>
      <c r="B603" s="150"/>
      <c r="C603" s="17"/>
      <c r="D603" s="167"/>
      <c r="E603" s="17"/>
      <c r="F603" s="85" t="s">
        <v>451</v>
      </c>
      <c r="G603" s="31">
        <v>11.136</v>
      </c>
      <c r="H603" s="31">
        <v>11.544</v>
      </c>
      <c r="I603" s="31">
        <v>10.3</v>
      </c>
      <c r="J603" s="31">
        <v>32.98</v>
      </c>
      <c r="K603" s="31">
        <v>543.152098765432</v>
      </c>
      <c r="L603" s="31">
        <v>6.31164979691833</v>
      </c>
    </row>
    <row r="604" ht="20" customHeight="1" spans="1:12">
      <c r="A604" s="150"/>
      <c r="B604" s="150"/>
      <c r="C604" s="17"/>
      <c r="D604" s="167"/>
      <c r="E604" s="17"/>
      <c r="F604" s="85" t="s">
        <v>468</v>
      </c>
      <c r="G604" s="31">
        <v>12</v>
      </c>
      <c r="H604" s="31">
        <v>10.8</v>
      </c>
      <c r="I604" s="31">
        <v>12.6</v>
      </c>
      <c r="J604" s="31">
        <v>35.4</v>
      </c>
      <c r="K604" s="31">
        <v>590</v>
      </c>
      <c r="L604" s="31">
        <v>4.73372781065088</v>
      </c>
    </row>
    <row r="605" ht="20" customHeight="1" spans="1:12">
      <c r="A605" s="150"/>
      <c r="B605" s="150"/>
      <c r="C605" s="17"/>
      <c r="D605" s="167"/>
      <c r="E605" s="17"/>
      <c r="F605" s="85" t="s">
        <v>449</v>
      </c>
      <c r="G605" s="31">
        <v>10.47</v>
      </c>
      <c r="H605" s="31">
        <v>10.55</v>
      </c>
      <c r="I605" s="31">
        <v>10.41</v>
      </c>
      <c r="J605" s="31">
        <v>31.43</v>
      </c>
      <c r="K605" s="31">
        <v>523.833333333333</v>
      </c>
      <c r="L605" s="31">
        <v>2.11176088369072</v>
      </c>
    </row>
    <row r="606" ht="20" customHeight="1" spans="1:12">
      <c r="A606" s="150"/>
      <c r="B606" s="150"/>
      <c r="C606" s="17"/>
      <c r="D606" s="167"/>
      <c r="E606" s="17"/>
      <c r="F606" s="85" t="s">
        <v>435</v>
      </c>
      <c r="G606" s="31">
        <v>11.51</v>
      </c>
      <c r="H606" s="31">
        <v>10.96</v>
      </c>
      <c r="I606" s="31">
        <v>11.11</v>
      </c>
      <c r="J606" s="31">
        <v>33.58</v>
      </c>
      <c r="K606" s="31">
        <v>560.086521630408</v>
      </c>
      <c r="L606" s="31">
        <v>6.77265500794912</v>
      </c>
    </row>
    <row r="607" ht="20" customHeight="1" spans="1:12">
      <c r="A607" s="150"/>
      <c r="B607" s="150"/>
      <c r="C607" s="17"/>
      <c r="D607" s="167"/>
      <c r="E607" s="17"/>
      <c r="F607" s="85" t="s">
        <v>467</v>
      </c>
      <c r="G607" s="31">
        <v>11.16</v>
      </c>
      <c r="H607" s="31">
        <v>10.83</v>
      </c>
      <c r="I607" s="31">
        <v>10.77</v>
      </c>
      <c r="J607" s="31">
        <v>32.76</v>
      </c>
      <c r="K607" s="31">
        <v>505.808333333333</v>
      </c>
      <c r="L607" s="31">
        <v>-1.7101710171017</v>
      </c>
    </row>
    <row r="608" ht="20" customHeight="1" spans="1:12">
      <c r="A608" s="150"/>
      <c r="B608" s="150"/>
      <c r="C608" s="36"/>
      <c r="D608" s="168"/>
      <c r="E608" s="36"/>
      <c r="F608" s="155" t="s">
        <v>376</v>
      </c>
      <c r="G608" s="124"/>
      <c r="H608" s="124"/>
      <c r="I608" s="124"/>
      <c r="J608" s="124"/>
      <c r="K608" s="124">
        <v>575.546546236307</v>
      </c>
      <c r="L608" s="124">
        <v>4.92643795142304</v>
      </c>
    </row>
    <row r="609" ht="20" customHeight="1" spans="1:12">
      <c r="A609" s="150"/>
      <c r="B609" s="150"/>
      <c r="C609" s="17"/>
      <c r="D609" s="167"/>
      <c r="E609" s="169" t="s">
        <v>483</v>
      </c>
      <c r="F609" s="163" t="s">
        <v>470</v>
      </c>
      <c r="G609" s="170">
        <v>13.24</v>
      </c>
      <c r="H609" s="170">
        <v>12.18</v>
      </c>
      <c r="I609" s="170">
        <v>12.71</v>
      </c>
      <c r="J609" s="170">
        <v>38.13</v>
      </c>
      <c r="K609" s="170">
        <v>641.919191919192</v>
      </c>
      <c r="L609" s="170">
        <v>7.25738396624476</v>
      </c>
    </row>
    <row r="610" ht="20" customHeight="1" spans="1:12">
      <c r="A610" s="150"/>
      <c r="B610" s="150"/>
      <c r="C610" s="17"/>
      <c r="D610" s="167"/>
      <c r="E610" s="169"/>
      <c r="F610" s="163" t="s">
        <v>471</v>
      </c>
      <c r="G610" s="170">
        <v>13.78</v>
      </c>
      <c r="H610" s="170">
        <v>13.85</v>
      </c>
      <c r="I610" s="170">
        <v>13.8</v>
      </c>
      <c r="J610" s="170">
        <v>41.43</v>
      </c>
      <c r="K610" s="170">
        <v>690.154922538731</v>
      </c>
      <c r="L610" s="170">
        <v>7.13731574864234</v>
      </c>
    </row>
    <row r="611" ht="20" customHeight="1" spans="1:12">
      <c r="A611" s="150"/>
      <c r="B611" s="150"/>
      <c r="C611" s="17"/>
      <c r="D611" s="167"/>
      <c r="E611" s="169"/>
      <c r="F611" s="163" t="s">
        <v>472</v>
      </c>
      <c r="G611" s="170">
        <v>11.92</v>
      </c>
      <c r="H611" s="170">
        <v>12.23</v>
      </c>
      <c r="I611" s="170">
        <v>12.45</v>
      </c>
      <c r="J611" s="170">
        <v>36.6</v>
      </c>
      <c r="K611" s="170">
        <v>602.469135802469</v>
      </c>
      <c r="L611" s="170">
        <v>4.72103004291844</v>
      </c>
    </row>
    <row r="612" ht="20" customHeight="1" spans="1:12">
      <c r="A612" s="150"/>
      <c r="B612" s="150"/>
      <c r="C612" s="17"/>
      <c r="D612" s="167"/>
      <c r="E612" s="169"/>
      <c r="F612" s="163" t="s">
        <v>473</v>
      </c>
      <c r="G612" s="170">
        <v>12.46</v>
      </c>
      <c r="H612" s="170">
        <v>13.18</v>
      </c>
      <c r="I612" s="170">
        <v>11.65</v>
      </c>
      <c r="J612" s="170">
        <v>37.29</v>
      </c>
      <c r="K612" s="170">
        <v>621.189405297351</v>
      </c>
      <c r="L612" s="170">
        <v>6.39087018544937</v>
      </c>
    </row>
    <row r="613" ht="20" customHeight="1" spans="1:12">
      <c r="A613" s="150"/>
      <c r="B613" s="150"/>
      <c r="C613" s="17"/>
      <c r="D613" s="167"/>
      <c r="E613" s="169"/>
      <c r="F613" s="163" t="s">
        <v>474</v>
      </c>
      <c r="G613" s="170">
        <v>11.22</v>
      </c>
      <c r="H613" s="170">
        <v>10.48</v>
      </c>
      <c r="I613" s="170">
        <v>10.74</v>
      </c>
      <c r="J613" s="170">
        <v>32.44</v>
      </c>
      <c r="K613" s="170">
        <v>533.991769547325</v>
      </c>
      <c r="L613" s="170">
        <v>4.74652889893446</v>
      </c>
    </row>
    <row r="614" ht="20" customHeight="1" spans="1:12">
      <c r="A614" s="150"/>
      <c r="B614" s="150"/>
      <c r="C614" s="17"/>
      <c r="D614" s="167"/>
      <c r="E614" s="169"/>
      <c r="F614" s="163" t="s">
        <v>475</v>
      </c>
      <c r="G614" s="170">
        <v>13.05</v>
      </c>
      <c r="H614" s="170">
        <v>13.9</v>
      </c>
      <c r="I614" s="170">
        <v>13.36</v>
      </c>
      <c r="J614" s="170">
        <v>40.31</v>
      </c>
      <c r="K614" s="170">
        <v>672.00133366675</v>
      </c>
      <c r="L614" s="170">
        <v>13.119124456293</v>
      </c>
    </row>
    <row r="615" ht="20" customHeight="1" spans="1:12">
      <c r="A615" s="150"/>
      <c r="B615" s="150"/>
      <c r="C615" s="17"/>
      <c r="D615" s="167"/>
      <c r="E615" s="169"/>
      <c r="F615" s="163" t="s">
        <v>476</v>
      </c>
      <c r="G615" s="170">
        <v>12.68</v>
      </c>
      <c r="H615" s="170">
        <v>12.58</v>
      </c>
      <c r="I615" s="170">
        <v>13.11</v>
      </c>
      <c r="J615" s="170">
        <v>38.37</v>
      </c>
      <c r="K615" s="170">
        <v>639.659914978745</v>
      </c>
      <c r="L615" s="170">
        <v>2.97906602254425</v>
      </c>
    </row>
    <row r="616" ht="20" customHeight="1" spans="1:12">
      <c r="A616" s="150"/>
      <c r="B616" s="150"/>
      <c r="C616" s="17"/>
      <c r="D616" s="167"/>
      <c r="E616" s="169"/>
      <c r="F616" s="165" t="s">
        <v>477</v>
      </c>
      <c r="G616" s="170">
        <v>9.61</v>
      </c>
      <c r="H616" s="170">
        <v>9.71</v>
      </c>
      <c r="I616" s="170">
        <v>9.57</v>
      </c>
      <c r="J616" s="170">
        <v>28.89</v>
      </c>
      <c r="K616" s="170">
        <v>481.259370314842</v>
      </c>
      <c r="L616" s="170">
        <v>0.591922005570998</v>
      </c>
    </row>
    <row r="617" ht="20" customHeight="1" spans="1:12">
      <c r="A617" s="150"/>
      <c r="B617" s="150"/>
      <c r="C617" s="36"/>
      <c r="D617" s="168"/>
      <c r="E617" s="171"/>
      <c r="F617" s="166" t="s">
        <v>478</v>
      </c>
      <c r="G617" s="172"/>
      <c r="H617" s="172"/>
      <c r="I617" s="172"/>
      <c r="J617" s="172"/>
      <c r="K617" s="172">
        <v>610.330630508176</v>
      </c>
      <c r="L617" s="172">
        <v>6.02257083881693</v>
      </c>
    </row>
    <row r="618" ht="20" customHeight="1" spans="1:12">
      <c r="A618" s="150"/>
      <c r="B618" s="150"/>
      <c r="C618" s="17"/>
      <c r="D618" s="167"/>
      <c r="E618" s="150" t="s">
        <v>484</v>
      </c>
      <c r="F618" s="163" t="s">
        <v>470</v>
      </c>
      <c r="G618" s="170">
        <v>122.3</v>
      </c>
      <c r="H618" s="170">
        <v>134.5</v>
      </c>
      <c r="I618" s="173"/>
      <c r="J618" s="173">
        <v>256.8</v>
      </c>
      <c r="K618" s="173">
        <v>570.666666666667</v>
      </c>
      <c r="L618" s="170">
        <v>5.94059405940594</v>
      </c>
    </row>
    <row r="619" ht="20" customHeight="1" spans="1:12">
      <c r="A619" s="150"/>
      <c r="B619" s="150"/>
      <c r="C619" s="17"/>
      <c r="D619" s="167"/>
      <c r="E619" s="150"/>
      <c r="F619" s="163" t="s">
        <v>471</v>
      </c>
      <c r="G619" s="170">
        <v>136.65</v>
      </c>
      <c r="H619" s="170">
        <v>137.09</v>
      </c>
      <c r="I619" s="170"/>
      <c r="J619" s="170">
        <v>273.74</v>
      </c>
      <c r="K619" s="170">
        <v>608.311111111111</v>
      </c>
      <c r="L619" s="170">
        <v>7.91610817629897</v>
      </c>
    </row>
    <row r="620" ht="20" customHeight="1" spans="1:12">
      <c r="A620" s="150"/>
      <c r="B620" s="150"/>
      <c r="C620" s="17"/>
      <c r="D620" s="167"/>
      <c r="E620" s="150"/>
      <c r="F620" s="163" t="s">
        <v>472</v>
      </c>
      <c r="G620" s="170">
        <v>119.6</v>
      </c>
      <c r="H620" s="170">
        <v>120.3</v>
      </c>
      <c r="I620" s="170"/>
      <c r="J620" s="170">
        <v>239.9</v>
      </c>
      <c r="K620" s="170">
        <v>533.111111111111</v>
      </c>
      <c r="L620" s="170">
        <v>3.3606204222318</v>
      </c>
    </row>
    <row r="621" ht="20" customHeight="1" spans="1:12">
      <c r="A621" s="150"/>
      <c r="B621" s="150"/>
      <c r="C621" s="17"/>
      <c r="D621" s="167"/>
      <c r="E621" s="150"/>
      <c r="F621" s="163" t="s">
        <v>473</v>
      </c>
      <c r="G621" s="170">
        <v>145.96</v>
      </c>
      <c r="H621" s="170">
        <v>140.36</v>
      </c>
      <c r="I621" s="170"/>
      <c r="J621" s="170">
        <v>286.32</v>
      </c>
      <c r="K621" s="170">
        <v>636.266666666667</v>
      </c>
      <c r="L621" s="170">
        <v>7.6390977443609</v>
      </c>
    </row>
    <row r="622" ht="20" customHeight="1" spans="1:12">
      <c r="A622" s="150"/>
      <c r="B622" s="150"/>
      <c r="C622" s="17"/>
      <c r="D622" s="167"/>
      <c r="E622" s="150"/>
      <c r="F622" s="163" t="s">
        <v>474</v>
      </c>
      <c r="G622" s="173">
        <v>130.87</v>
      </c>
      <c r="H622" s="173">
        <v>126.6</v>
      </c>
      <c r="I622" s="170"/>
      <c r="J622" s="173">
        <v>257.47</v>
      </c>
      <c r="K622" s="173">
        <v>572.155555555556</v>
      </c>
      <c r="L622" s="173">
        <v>3.90653375842446</v>
      </c>
    </row>
    <row r="623" ht="20" customHeight="1" spans="1:12">
      <c r="A623" s="150"/>
      <c r="B623" s="150"/>
      <c r="C623" s="17"/>
      <c r="D623" s="167"/>
      <c r="E623" s="150"/>
      <c r="F623" s="163" t="s">
        <v>475</v>
      </c>
      <c r="G623" s="170">
        <v>232.557153328263</v>
      </c>
      <c r="H623" s="170">
        <v>239.457200734706</v>
      </c>
      <c r="I623" s="170"/>
      <c r="J623" s="170">
        <v>472.014354062968</v>
      </c>
      <c r="K623" s="170">
        <v>468.268208395802</v>
      </c>
      <c r="L623" s="170">
        <v>4.05330372015545</v>
      </c>
    </row>
    <row r="624" ht="20" customHeight="1" spans="1:12">
      <c r="A624" s="150"/>
      <c r="B624" s="150"/>
      <c r="C624" s="17"/>
      <c r="D624" s="167"/>
      <c r="E624" s="150"/>
      <c r="F624" s="163" t="s">
        <v>476</v>
      </c>
      <c r="G624" s="170">
        <v>124.69</v>
      </c>
      <c r="H624" s="170">
        <v>119.88</v>
      </c>
      <c r="I624" s="170"/>
      <c r="J624" s="170">
        <v>244.57</v>
      </c>
      <c r="K624" s="170">
        <v>543.488888888889</v>
      </c>
      <c r="L624" s="170">
        <v>8.12591184402494</v>
      </c>
    </row>
    <row r="625" ht="20" customHeight="1" spans="1:12">
      <c r="A625" s="150"/>
      <c r="B625" s="150"/>
      <c r="C625" s="17"/>
      <c r="D625" s="167"/>
      <c r="E625" s="150"/>
      <c r="F625" s="163" t="s">
        <v>477</v>
      </c>
      <c r="G625" s="170">
        <v>113.83808095952</v>
      </c>
      <c r="H625" s="170">
        <v>112.083958020989</v>
      </c>
      <c r="I625" s="170"/>
      <c r="J625" s="170">
        <v>225.92203898051</v>
      </c>
      <c r="K625" s="170">
        <v>502.048975512244</v>
      </c>
      <c r="L625" s="170">
        <v>7.62802656953074</v>
      </c>
    </row>
    <row r="626" ht="20" customHeight="1" spans="1:12">
      <c r="A626" s="150"/>
      <c r="B626" s="150"/>
      <c r="C626" s="36"/>
      <c r="D626" s="168"/>
      <c r="E626" s="161"/>
      <c r="F626" s="166" t="s">
        <v>478</v>
      </c>
      <c r="G626" s="172"/>
      <c r="H626" s="172"/>
      <c r="I626" s="172"/>
      <c r="J626" s="174">
        <v>282.092049130435</v>
      </c>
      <c r="K626" s="174">
        <v>554.289647988506</v>
      </c>
      <c r="L626" s="174">
        <v>6.10883408277957</v>
      </c>
    </row>
    <row r="627" ht="20" customHeight="1" spans="1:12">
      <c r="A627" s="150"/>
      <c r="B627" s="162" t="s">
        <v>105</v>
      </c>
      <c r="C627" s="17" t="s">
        <v>469</v>
      </c>
      <c r="D627" s="167" t="s">
        <v>485</v>
      </c>
      <c r="E627" s="169" t="s">
        <v>486</v>
      </c>
      <c r="F627" s="85" t="s">
        <v>466</v>
      </c>
      <c r="G627" s="170">
        <v>10.5</v>
      </c>
      <c r="H627" s="170">
        <v>10.84</v>
      </c>
      <c r="I627" s="170">
        <v>10.65</v>
      </c>
      <c r="J627" s="170">
        <v>31.99</v>
      </c>
      <c r="K627" s="170">
        <v>538.821464646465</v>
      </c>
      <c r="L627" s="170"/>
    </row>
    <row r="628" ht="20" customHeight="1" spans="1:12">
      <c r="A628" s="150"/>
      <c r="B628" s="150"/>
      <c r="C628" s="17"/>
      <c r="D628" s="167"/>
      <c r="E628" s="169"/>
      <c r="F628" s="85" t="s">
        <v>481</v>
      </c>
      <c r="G628" s="170">
        <v>11.65</v>
      </c>
      <c r="H628" s="170">
        <v>12.16</v>
      </c>
      <c r="I628" s="170">
        <v>11.92</v>
      </c>
      <c r="J628" s="170">
        <v>35.73</v>
      </c>
      <c r="K628" s="170">
        <v>595.5</v>
      </c>
      <c r="L628" s="170"/>
    </row>
    <row r="629" ht="20" customHeight="1" spans="1:12">
      <c r="A629" s="150"/>
      <c r="B629" s="150"/>
      <c r="C629" s="17"/>
      <c r="D629" s="167"/>
      <c r="E629" s="169"/>
      <c r="F629" s="85" t="s">
        <v>444</v>
      </c>
      <c r="G629" s="170">
        <v>12.15</v>
      </c>
      <c r="H629" s="170">
        <v>11.97</v>
      </c>
      <c r="I629" s="170">
        <v>12.15</v>
      </c>
      <c r="J629" s="170">
        <v>36.27</v>
      </c>
      <c r="K629" s="170">
        <v>604.5</v>
      </c>
      <c r="L629" s="170"/>
    </row>
    <row r="630" ht="20" customHeight="1" spans="1:12">
      <c r="A630" s="150"/>
      <c r="B630" s="150"/>
      <c r="C630" s="17"/>
      <c r="D630" s="167"/>
      <c r="E630" s="169"/>
      <c r="F630" s="85" t="s">
        <v>454</v>
      </c>
      <c r="G630" s="170">
        <v>10.82</v>
      </c>
      <c r="H630" s="170">
        <v>10.58</v>
      </c>
      <c r="I630" s="170">
        <v>10.35</v>
      </c>
      <c r="J630" s="170">
        <v>31.75</v>
      </c>
      <c r="K630" s="170">
        <v>522.895061728395</v>
      </c>
      <c r="L630" s="170"/>
    </row>
    <row r="631" ht="20" customHeight="1" spans="1:12">
      <c r="A631" s="150"/>
      <c r="B631" s="150"/>
      <c r="C631" s="17"/>
      <c r="D631" s="167"/>
      <c r="E631" s="169"/>
      <c r="F631" s="85" t="s">
        <v>482</v>
      </c>
      <c r="G631" s="170">
        <v>12.04</v>
      </c>
      <c r="H631" s="170">
        <v>12.13</v>
      </c>
      <c r="I631" s="170">
        <v>11.63</v>
      </c>
      <c r="J631" s="170">
        <v>35.8</v>
      </c>
      <c r="K631" s="170">
        <v>597.114278569642</v>
      </c>
      <c r="L631" s="170"/>
    </row>
    <row r="632" ht="20" customHeight="1" spans="1:12">
      <c r="A632" s="150"/>
      <c r="B632" s="150"/>
      <c r="C632" s="17"/>
      <c r="D632" s="167"/>
      <c r="E632" s="169"/>
      <c r="F632" s="85" t="s">
        <v>451</v>
      </c>
      <c r="G632" s="170">
        <v>10.272</v>
      </c>
      <c r="H632" s="170">
        <v>10.53</v>
      </c>
      <c r="I632" s="170">
        <v>10.22</v>
      </c>
      <c r="J632" s="170">
        <v>31.022</v>
      </c>
      <c r="K632" s="170">
        <v>510.905530864197</v>
      </c>
      <c r="L632" s="170"/>
    </row>
    <row r="633" ht="20" customHeight="1" spans="1:12">
      <c r="A633" s="150"/>
      <c r="B633" s="150"/>
      <c r="C633" s="17"/>
      <c r="D633" s="167"/>
      <c r="E633" s="169"/>
      <c r="F633" s="85" t="s">
        <v>468</v>
      </c>
      <c r="G633" s="170">
        <v>11.6</v>
      </c>
      <c r="H633" s="170">
        <v>11.4</v>
      </c>
      <c r="I633" s="170">
        <v>10.8</v>
      </c>
      <c r="J633" s="170">
        <v>33.8</v>
      </c>
      <c r="K633" s="170">
        <v>563.333333333333</v>
      </c>
      <c r="L633" s="170"/>
    </row>
    <row r="634" ht="20" customHeight="1" spans="1:12">
      <c r="A634" s="150"/>
      <c r="B634" s="150"/>
      <c r="C634" s="17"/>
      <c r="D634" s="167"/>
      <c r="E634" s="169"/>
      <c r="F634" s="85" t="s">
        <v>449</v>
      </c>
      <c r="G634" s="170">
        <v>10.31</v>
      </c>
      <c r="H634" s="170">
        <v>10.22</v>
      </c>
      <c r="I634" s="170">
        <v>10.25</v>
      </c>
      <c r="J634" s="170">
        <v>30.78</v>
      </c>
      <c r="K634" s="170">
        <v>513</v>
      </c>
      <c r="L634" s="170"/>
    </row>
    <row r="635" ht="20" customHeight="1" spans="1:12">
      <c r="A635" s="150"/>
      <c r="B635" s="150"/>
      <c r="C635" s="17"/>
      <c r="D635" s="167"/>
      <c r="E635" s="169"/>
      <c r="F635" s="85" t="s">
        <v>435</v>
      </c>
      <c r="G635" s="170">
        <v>10.8</v>
      </c>
      <c r="H635" s="170">
        <v>10.25</v>
      </c>
      <c r="I635" s="170">
        <v>10.4</v>
      </c>
      <c r="J635" s="170">
        <v>31.45</v>
      </c>
      <c r="K635" s="170">
        <v>524.559889972493</v>
      </c>
      <c r="L635" s="170"/>
    </row>
    <row r="636" ht="20" customHeight="1" spans="1:12">
      <c r="A636" s="150"/>
      <c r="B636" s="150"/>
      <c r="C636" s="17"/>
      <c r="D636" s="167"/>
      <c r="E636" s="169"/>
      <c r="F636" s="85" t="s">
        <v>467</v>
      </c>
      <c r="G636" s="170">
        <v>11.55</v>
      </c>
      <c r="H636" s="170">
        <v>11.02</v>
      </c>
      <c r="I636" s="170">
        <v>10.76</v>
      </c>
      <c r="J636" s="170">
        <v>33.33</v>
      </c>
      <c r="K636" s="170">
        <v>514.609027777778</v>
      </c>
      <c r="L636" s="170"/>
    </row>
    <row r="637" ht="20" customHeight="1" spans="1:12">
      <c r="A637" s="150"/>
      <c r="B637" s="150"/>
      <c r="C637" s="36"/>
      <c r="D637" s="168"/>
      <c r="E637" s="169"/>
      <c r="F637" s="155" t="s">
        <v>376</v>
      </c>
      <c r="G637" s="172"/>
      <c r="H637" s="172"/>
      <c r="I637" s="172"/>
      <c r="J637" s="172"/>
      <c r="K637" s="172">
        <v>548.52385868923</v>
      </c>
      <c r="L637" s="172"/>
    </row>
    <row r="638" ht="20" customHeight="1" spans="1:12">
      <c r="A638" s="150"/>
      <c r="B638" s="150"/>
      <c r="C638" s="17"/>
      <c r="D638" s="167"/>
      <c r="E638" s="169" t="s">
        <v>483</v>
      </c>
      <c r="F638" s="163" t="s">
        <v>470</v>
      </c>
      <c r="G638" s="164">
        <v>11.31</v>
      </c>
      <c r="H638" s="164">
        <v>12.35</v>
      </c>
      <c r="I638" s="164">
        <v>11.89</v>
      </c>
      <c r="J638" s="164">
        <v>35.55</v>
      </c>
      <c r="K638" s="164">
        <v>598.484848484848</v>
      </c>
      <c r="L638" s="164"/>
    </row>
    <row r="639" ht="20" customHeight="1" spans="1:12">
      <c r="A639" s="150"/>
      <c r="B639" s="150"/>
      <c r="C639" s="17"/>
      <c r="D639" s="167"/>
      <c r="E639" s="169"/>
      <c r="F639" s="163" t="s">
        <v>471</v>
      </c>
      <c r="G639" s="164">
        <v>12.92</v>
      </c>
      <c r="H639" s="164">
        <v>12.87</v>
      </c>
      <c r="I639" s="164">
        <v>12.88</v>
      </c>
      <c r="J639" s="164">
        <v>38.67</v>
      </c>
      <c r="K639" s="164">
        <v>644.177911044478</v>
      </c>
      <c r="L639" s="164"/>
    </row>
    <row r="640" ht="20" customHeight="1" spans="1:12">
      <c r="A640" s="150"/>
      <c r="B640" s="150"/>
      <c r="C640" s="17"/>
      <c r="D640" s="167"/>
      <c r="E640" s="169"/>
      <c r="F640" s="163" t="s">
        <v>472</v>
      </c>
      <c r="G640" s="164">
        <v>11.52</v>
      </c>
      <c r="H640" s="164">
        <v>11.34</v>
      </c>
      <c r="I640" s="164">
        <v>12.09</v>
      </c>
      <c r="J640" s="164">
        <v>34.95</v>
      </c>
      <c r="K640" s="164">
        <v>575.308641975309</v>
      </c>
      <c r="L640" s="164"/>
    </row>
    <row r="641" ht="20" customHeight="1" spans="1:12">
      <c r="A641" s="150"/>
      <c r="B641" s="150"/>
      <c r="C641" s="17"/>
      <c r="D641" s="167"/>
      <c r="E641" s="169"/>
      <c r="F641" s="163" t="s">
        <v>473</v>
      </c>
      <c r="G641" s="164">
        <v>11.22</v>
      </c>
      <c r="H641" s="164">
        <v>12.51</v>
      </c>
      <c r="I641" s="164">
        <v>11.32</v>
      </c>
      <c r="J641" s="164">
        <v>35.05</v>
      </c>
      <c r="K641" s="164">
        <v>583.874729302016</v>
      </c>
      <c r="L641" s="164"/>
    </row>
    <row r="642" ht="20" customHeight="1" spans="1:12">
      <c r="A642" s="150"/>
      <c r="B642" s="150"/>
      <c r="C642" s="17"/>
      <c r="D642" s="167"/>
      <c r="E642" s="169"/>
      <c r="F642" s="163" t="s">
        <v>474</v>
      </c>
      <c r="G642" s="164">
        <v>10.33</v>
      </c>
      <c r="H642" s="164">
        <v>10.64</v>
      </c>
      <c r="I642" s="164">
        <v>10</v>
      </c>
      <c r="J642" s="164">
        <v>30.97</v>
      </c>
      <c r="K642" s="164">
        <v>509.794238683128</v>
      </c>
      <c r="L642" s="164"/>
    </row>
    <row r="643" ht="20" customHeight="1" spans="1:12">
      <c r="A643" s="150"/>
      <c r="B643" s="150"/>
      <c r="C643" s="17"/>
      <c r="D643" s="167"/>
      <c r="E643" s="169"/>
      <c r="F643" s="163" t="s">
        <v>475</v>
      </c>
      <c r="G643" s="164">
        <v>10.85</v>
      </c>
      <c r="H643" s="164">
        <v>12.85</v>
      </c>
      <c r="I643" s="164">
        <v>11.935</v>
      </c>
      <c r="J643" s="164">
        <v>35.635</v>
      </c>
      <c r="K643" s="164">
        <v>594.065182962407</v>
      </c>
      <c r="L643" s="164"/>
    </row>
    <row r="644" ht="20" customHeight="1" spans="1:12">
      <c r="A644" s="150"/>
      <c r="B644" s="150"/>
      <c r="C644" s="17"/>
      <c r="D644" s="167"/>
      <c r="E644" s="169"/>
      <c r="F644" s="163" t="s">
        <v>476</v>
      </c>
      <c r="G644" s="164">
        <v>12.31</v>
      </c>
      <c r="H644" s="164">
        <v>12.74</v>
      </c>
      <c r="I644" s="164">
        <v>12.21</v>
      </c>
      <c r="J644" s="164">
        <v>37.26</v>
      </c>
      <c r="K644" s="164">
        <v>621.155288822206</v>
      </c>
      <c r="L644" s="164"/>
    </row>
    <row r="645" ht="20" customHeight="1" spans="1:12">
      <c r="A645" s="150"/>
      <c r="B645" s="150"/>
      <c r="C645" s="17"/>
      <c r="D645" s="167"/>
      <c r="E645" s="169"/>
      <c r="F645" s="165" t="s">
        <v>477</v>
      </c>
      <c r="G645" s="164">
        <v>9.57</v>
      </c>
      <c r="H645" s="164">
        <v>9.62</v>
      </c>
      <c r="I645" s="164">
        <v>9.53</v>
      </c>
      <c r="J645" s="164">
        <v>28.72</v>
      </c>
      <c r="K645" s="164">
        <v>478.427452940197</v>
      </c>
      <c r="L645" s="164"/>
    </row>
    <row r="646" ht="20" customHeight="1" spans="1:12">
      <c r="A646" s="150"/>
      <c r="B646" s="150"/>
      <c r="C646" s="36"/>
      <c r="D646" s="168"/>
      <c r="E646" s="171"/>
      <c r="F646" s="166" t="s">
        <v>478</v>
      </c>
      <c r="G646" s="164"/>
      <c r="H646" s="164"/>
      <c r="I646" s="164"/>
      <c r="J646" s="164"/>
      <c r="K646" s="164">
        <v>575.661036776823</v>
      </c>
      <c r="L646" s="164"/>
    </row>
    <row r="647" ht="20" customHeight="1" spans="1:12">
      <c r="A647" s="150"/>
      <c r="B647" s="150"/>
      <c r="C647" s="17"/>
      <c r="D647" s="167"/>
      <c r="E647" s="150" t="s">
        <v>484</v>
      </c>
      <c r="F647" s="163" t="s">
        <v>470</v>
      </c>
      <c r="G647" s="164">
        <v>114.5</v>
      </c>
      <c r="H647" s="164">
        <v>127.9</v>
      </c>
      <c r="I647" s="164"/>
      <c r="J647" s="164">
        <v>242.4</v>
      </c>
      <c r="K647" s="164">
        <v>538.666666666667</v>
      </c>
      <c r="L647" s="164"/>
    </row>
    <row r="648" ht="20" customHeight="1" spans="1:12">
      <c r="A648" s="150"/>
      <c r="B648" s="150"/>
      <c r="C648" s="17"/>
      <c r="D648" s="167"/>
      <c r="E648" s="150"/>
      <c r="F648" s="163" t="s">
        <v>471</v>
      </c>
      <c r="G648" s="164">
        <v>126.73</v>
      </c>
      <c r="H648" s="164">
        <v>126.93</v>
      </c>
      <c r="I648" s="164"/>
      <c r="J648" s="164">
        <v>253.66</v>
      </c>
      <c r="K648" s="164">
        <v>563.688888888889</v>
      </c>
      <c r="L648" s="164"/>
    </row>
    <row r="649" ht="20" customHeight="1" spans="1:12">
      <c r="A649" s="150"/>
      <c r="B649" s="150"/>
      <c r="C649" s="17"/>
      <c r="D649" s="167"/>
      <c r="E649" s="150"/>
      <c r="F649" s="163" t="s">
        <v>472</v>
      </c>
      <c r="G649" s="164">
        <v>116.5</v>
      </c>
      <c r="H649" s="164">
        <v>115.6</v>
      </c>
      <c r="I649" s="164"/>
      <c r="J649" s="164">
        <v>232.1</v>
      </c>
      <c r="K649" s="164">
        <v>515.777777777778</v>
      </c>
      <c r="L649" s="164"/>
    </row>
    <row r="650" ht="20" customHeight="1" spans="1:12">
      <c r="A650" s="150"/>
      <c r="B650" s="150"/>
      <c r="C650" s="17"/>
      <c r="D650" s="167"/>
      <c r="E650" s="150"/>
      <c r="F650" s="163" t="s">
        <v>473</v>
      </c>
      <c r="G650" s="164">
        <v>131.22</v>
      </c>
      <c r="H650" s="164">
        <v>134.78</v>
      </c>
      <c r="I650" s="164"/>
      <c r="J650" s="164">
        <v>266</v>
      </c>
      <c r="K650" s="164">
        <v>591.111111111111</v>
      </c>
      <c r="L650" s="164"/>
    </row>
    <row r="651" ht="20" customHeight="1" spans="1:12">
      <c r="A651" s="150"/>
      <c r="B651" s="150"/>
      <c r="C651" s="17"/>
      <c r="D651" s="167"/>
      <c r="E651" s="150"/>
      <c r="F651" s="163" t="s">
        <v>474</v>
      </c>
      <c r="G651" s="164">
        <v>126.48</v>
      </c>
      <c r="H651" s="164">
        <v>121.31</v>
      </c>
      <c r="I651" s="164"/>
      <c r="J651" s="164">
        <v>247.79</v>
      </c>
      <c r="K651" s="164">
        <v>550.644444444445</v>
      </c>
      <c r="L651" s="164"/>
    </row>
    <row r="652" ht="20" customHeight="1" spans="1:12">
      <c r="A652" s="150"/>
      <c r="B652" s="150"/>
      <c r="C652" s="17"/>
      <c r="D652" s="167"/>
      <c r="E652" s="150"/>
      <c r="F652" s="163" t="s">
        <v>475</v>
      </c>
      <c r="G652" s="164">
        <v>220.139031724138</v>
      </c>
      <c r="H652" s="164">
        <v>233.488423808096</v>
      </c>
      <c r="I652" s="164"/>
      <c r="J652" s="164">
        <v>453.627455532234</v>
      </c>
      <c r="K652" s="164">
        <v>450.027237631184</v>
      </c>
      <c r="L652" s="164"/>
    </row>
    <row r="653" ht="20" customHeight="1" spans="1:12">
      <c r="A653" s="150"/>
      <c r="B653" s="150"/>
      <c r="C653" s="17"/>
      <c r="D653" s="167"/>
      <c r="E653" s="150"/>
      <c r="F653" s="163" t="s">
        <v>476</v>
      </c>
      <c r="G653" s="164">
        <v>115.5</v>
      </c>
      <c r="H653" s="164">
        <v>110.69</v>
      </c>
      <c r="I653" s="164"/>
      <c r="J653" s="164">
        <v>226.19</v>
      </c>
      <c r="K653" s="164">
        <v>502.644444444444</v>
      </c>
      <c r="L653" s="164"/>
    </row>
    <row r="654" ht="20" customHeight="1" spans="1:12">
      <c r="A654" s="150"/>
      <c r="B654" s="150"/>
      <c r="C654" s="17"/>
      <c r="D654" s="167"/>
      <c r="E654" s="150"/>
      <c r="F654" s="163" t="s">
        <v>477</v>
      </c>
      <c r="G654" s="164">
        <v>105.809595202399</v>
      </c>
      <c r="H654" s="164">
        <v>104.100449775112</v>
      </c>
      <c r="I654" s="164"/>
      <c r="J654" s="164">
        <v>209.910044977511</v>
      </c>
      <c r="K654" s="164">
        <v>466.466766616692</v>
      </c>
      <c r="L654" s="164"/>
    </row>
    <row r="655" ht="20" customHeight="1" spans="1:12">
      <c r="A655" s="150"/>
      <c r="B655" s="150"/>
      <c r="C655" s="36"/>
      <c r="D655" s="168"/>
      <c r="E655" s="161"/>
      <c r="F655" s="166" t="s">
        <v>478</v>
      </c>
      <c r="G655" s="164"/>
      <c r="H655" s="164"/>
      <c r="I655" s="164"/>
      <c r="J655" s="164">
        <v>266.459687563718</v>
      </c>
      <c r="K655" s="164">
        <v>522.378417197651</v>
      </c>
      <c r="L655" s="164"/>
    </row>
    <row r="656" spans="11:12">
      <c r="K656" s="7"/>
      <c r="L656" s="175"/>
    </row>
    <row r="657" spans="11:12">
      <c r="K657" s="7"/>
      <c r="L657" s="175"/>
    </row>
    <row r="658" spans="11:12">
      <c r="K658" s="7"/>
      <c r="L658" s="175"/>
    </row>
  </sheetData>
  <mergeCells count="163">
    <mergeCell ref="A1:L1"/>
    <mergeCell ref="G2:J2"/>
    <mergeCell ref="A2:A3"/>
    <mergeCell ref="A4:A119"/>
    <mergeCell ref="A120:A283"/>
    <mergeCell ref="A284:A343"/>
    <mergeCell ref="A344:A493"/>
    <mergeCell ref="A494:A655"/>
    <mergeCell ref="B2:B3"/>
    <mergeCell ref="B4:B32"/>
    <mergeCell ref="B33:B61"/>
    <mergeCell ref="B62:B90"/>
    <mergeCell ref="B91:B119"/>
    <mergeCell ref="B120:B160"/>
    <mergeCell ref="B161:B201"/>
    <mergeCell ref="B202:B242"/>
    <mergeCell ref="B243:B283"/>
    <mergeCell ref="B284:B313"/>
    <mergeCell ref="B314:B343"/>
    <mergeCell ref="B344:B373"/>
    <mergeCell ref="B374:B403"/>
    <mergeCell ref="B404:B433"/>
    <mergeCell ref="B434:B463"/>
    <mergeCell ref="B464:B493"/>
    <mergeCell ref="B494:B519"/>
    <mergeCell ref="B520:B545"/>
    <mergeCell ref="B546:B571"/>
    <mergeCell ref="B572:B597"/>
    <mergeCell ref="B598:B626"/>
    <mergeCell ref="B627:B655"/>
    <mergeCell ref="C2:C3"/>
    <mergeCell ref="C4:C32"/>
    <mergeCell ref="C33:C61"/>
    <mergeCell ref="C62:C90"/>
    <mergeCell ref="C91:C119"/>
    <mergeCell ref="C120:C160"/>
    <mergeCell ref="C161:C201"/>
    <mergeCell ref="C202:C242"/>
    <mergeCell ref="C243:C283"/>
    <mergeCell ref="C284:C313"/>
    <mergeCell ref="C314:C343"/>
    <mergeCell ref="C344:C373"/>
    <mergeCell ref="C374:C403"/>
    <mergeCell ref="C404:C433"/>
    <mergeCell ref="C434:C463"/>
    <mergeCell ref="C464:C493"/>
    <mergeCell ref="C494:C519"/>
    <mergeCell ref="C520:C545"/>
    <mergeCell ref="C546:C571"/>
    <mergeCell ref="C572:C597"/>
    <mergeCell ref="C598:C626"/>
    <mergeCell ref="C627:C655"/>
    <mergeCell ref="D2:D3"/>
    <mergeCell ref="D4:D32"/>
    <mergeCell ref="D33:D61"/>
    <mergeCell ref="D62:D90"/>
    <mergeCell ref="D91:D119"/>
    <mergeCell ref="D120:D133"/>
    <mergeCell ref="D134:D147"/>
    <mergeCell ref="D148:D160"/>
    <mergeCell ref="D161:D174"/>
    <mergeCell ref="D175:D188"/>
    <mergeCell ref="D189:D201"/>
    <mergeCell ref="D202:D215"/>
    <mergeCell ref="D216:D229"/>
    <mergeCell ref="D230:D242"/>
    <mergeCell ref="D243:D256"/>
    <mergeCell ref="D257:D270"/>
    <mergeCell ref="D271:D283"/>
    <mergeCell ref="D284:D295"/>
    <mergeCell ref="D296:D304"/>
    <mergeCell ref="D305:D313"/>
    <mergeCell ref="D314:D325"/>
    <mergeCell ref="D326:D334"/>
    <mergeCell ref="D335:D343"/>
    <mergeCell ref="D344:D353"/>
    <mergeCell ref="D354:D363"/>
    <mergeCell ref="D364:D373"/>
    <mergeCell ref="D374:D383"/>
    <mergeCell ref="D384:D393"/>
    <mergeCell ref="D394:D403"/>
    <mergeCell ref="D404:D413"/>
    <mergeCell ref="D414:D423"/>
    <mergeCell ref="D424:D433"/>
    <mergeCell ref="D434:D443"/>
    <mergeCell ref="D444:D453"/>
    <mergeCell ref="D454:D463"/>
    <mergeCell ref="D464:D473"/>
    <mergeCell ref="D474:D483"/>
    <mergeCell ref="D484:D493"/>
    <mergeCell ref="D494:D519"/>
    <mergeCell ref="D520:D545"/>
    <mergeCell ref="D546:D571"/>
    <mergeCell ref="D572:D597"/>
    <mergeCell ref="D598:D626"/>
    <mergeCell ref="D627:D655"/>
    <mergeCell ref="E2:E3"/>
    <mergeCell ref="E4:E15"/>
    <mergeCell ref="E16:E24"/>
    <mergeCell ref="E25:E32"/>
    <mergeCell ref="E33:E44"/>
    <mergeCell ref="E45:E53"/>
    <mergeCell ref="E54:E61"/>
    <mergeCell ref="E62:E73"/>
    <mergeCell ref="E74:E82"/>
    <mergeCell ref="E83:E90"/>
    <mergeCell ref="E91:E102"/>
    <mergeCell ref="E103:E111"/>
    <mergeCell ref="E112:E119"/>
    <mergeCell ref="E120:E133"/>
    <mergeCell ref="E134:E147"/>
    <mergeCell ref="E148:E160"/>
    <mergeCell ref="E161:E174"/>
    <mergeCell ref="E175:E188"/>
    <mergeCell ref="E189:E201"/>
    <mergeCell ref="E202:E215"/>
    <mergeCell ref="E216:E229"/>
    <mergeCell ref="E230:E242"/>
    <mergeCell ref="E243:E256"/>
    <mergeCell ref="E257:E270"/>
    <mergeCell ref="E271:E283"/>
    <mergeCell ref="E284:E295"/>
    <mergeCell ref="E296:E304"/>
    <mergeCell ref="E305:E313"/>
    <mergeCell ref="E314:E325"/>
    <mergeCell ref="E326:E334"/>
    <mergeCell ref="E335:E343"/>
    <mergeCell ref="E344:E353"/>
    <mergeCell ref="E354:E363"/>
    <mergeCell ref="E364:E373"/>
    <mergeCell ref="E374:E383"/>
    <mergeCell ref="E384:E393"/>
    <mergeCell ref="E394:E403"/>
    <mergeCell ref="E404:E413"/>
    <mergeCell ref="E414:E423"/>
    <mergeCell ref="E424:E433"/>
    <mergeCell ref="E434:E443"/>
    <mergeCell ref="E444:E453"/>
    <mergeCell ref="E454:E463"/>
    <mergeCell ref="E464:E473"/>
    <mergeCell ref="E474:E483"/>
    <mergeCell ref="E484:E493"/>
    <mergeCell ref="E494:E502"/>
    <mergeCell ref="E503:E511"/>
    <mergeCell ref="E512:E519"/>
    <mergeCell ref="E520:E528"/>
    <mergeCell ref="E529:E537"/>
    <mergeCell ref="E538:E545"/>
    <mergeCell ref="E546:E554"/>
    <mergeCell ref="E555:E563"/>
    <mergeCell ref="E564:E571"/>
    <mergeCell ref="E572:E580"/>
    <mergeCell ref="E581:E589"/>
    <mergeCell ref="E590:E597"/>
    <mergeCell ref="E598:E608"/>
    <mergeCell ref="E609:E617"/>
    <mergeCell ref="E618:E626"/>
    <mergeCell ref="E627:E637"/>
    <mergeCell ref="E638:E646"/>
    <mergeCell ref="E647:E655"/>
    <mergeCell ref="F2:F3"/>
    <mergeCell ref="K2:K3"/>
    <mergeCell ref="L2:L3"/>
  </mergeCells>
  <pageMargins left="0.7" right="0.7" top="0.75" bottom="0.75" header="0.3" footer="0.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初审意见</vt:lpstr>
      <vt:lpstr>统一试验 </vt:lpstr>
      <vt:lpstr>联合体</vt:lpstr>
      <vt:lpstr>统一试验各试点试验数据</vt:lpstr>
      <vt:lpstr>联合体试验数据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10953</dc:creator>
  <cp:lastModifiedBy>徐瑶</cp:lastModifiedBy>
  <dcterms:created xsi:type="dcterms:W3CDTF">2021-08-19T08:30:00Z</dcterms:created>
  <dcterms:modified xsi:type="dcterms:W3CDTF">2024-11-07T02:48:44Z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9F0D11D33D8541E48B9BBF6DD3D3B2AA_13</vt:lpwstr>
  </property>
</Properties>
</file>