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" yWindow="-12" windowWidth="22872" windowHeight="4632" firstSheet="3" activeTab="3"/>
  </bookViews>
  <sheets>
    <sheet name="汇总表2022" sheetId="1" state="hidden" r:id="rId1"/>
    <sheet name="Sheet2" sheetId="2" state="hidden" r:id="rId2"/>
    <sheet name="Sheet3" sheetId="3" state="hidden" r:id="rId3"/>
    <sheet name="Sheet1" sheetId="4" r:id="rId4"/>
  </sheets>
  <definedNames>
    <definedName name="_xlnm.Print_Area" localSheetId="2">Sheet3!$A$1:$I$17</definedName>
    <definedName name="_xlnm.Print_Titles" localSheetId="3">Sheet1!$1:$2</definedName>
    <definedName name="_xlnm.Print_Titles" localSheetId="2">Sheet3!$3:$3</definedName>
  </definedNames>
  <calcPr calcId="124519"/>
</workbook>
</file>

<file path=xl/calcChain.xml><?xml version="1.0" encoding="utf-8"?>
<calcChain xmlns="http://schemas.openxmlformats.org/spreadsheetml/2006/main">
  <c r="G14" i="4"/>
  <c r="F9"/>
  <c r="E9"/>
  <c r="H14" i="3"/>
  <c r="G14"/>
  <c r="H13"/>
  <c r="G13"/>
  <c r="H11"/>
  <c r="G11"/>
  <c r="H8"/>
  <c r="G8"/>
  <c r="H7"/>
  <c r="G7"/>
  <c r="H5"/>
  <c r="G5"/>
  <c r="H4"/>
  <c r="G4"/>
</calcChain>
</file>

<file path=xl/sharedStrings.xml><?xml version="1.0" encoding="utf-8"?>
<sst xmlns="http://schemas.openxmlformats.org/spreadsheetml/2006/main" count="234" uniqueCount="147">
  <si>
    <t>附件2</t>
  </si>
  <si>
    <t>支持股权投资机构投资苏州市级财政奖励情况汇总表</t>
  </si>
  <si>
    <t>序号</t>
  </si>
  <si>
    <t>申请主体名称</t>
  </si>
  <si>
    <t>工商注册地（省/市/县)</t>
  </si>
  <si>
    <t xml:space="preserve"> 社会统一信用代码</t>
  </si>
  <si>
    <t>年度投资总额（实际到账）（万元）</t>
  </si>
  <si>
    <t>其中：苏州市政府及下辖市（区）引导基金、国资对应出资额（万元）</t>
  </si>
  <si>
    <t>复核后市级奖励金额（万元）</t>
  </si>
  <si>
    <t>复核后被投资企业所在县（区）级配比金额（万元）</t>
  </si>
  <si>
    <t>开户银行及账号</t>
  </si>
  <si>
    <t>苏州中鑫创新投资管理有限公司</t>
  </si>
  <si>
    <t>苏州工业园区置业商务广场1幢1101室</t>
  </si>
  <si>
    <t>91320594MA1MANMR7H</t>
  </si>
  <si>
    <t>建行苏州工业园区支行营业部32250198883600000074</t>
  </si>
  <si>
    <t>江苏疌泉元禾璞华股权投资合伙企业（有限合伙）</t>
  </si>
  <si>
    <t>苏州工业园区苏虹东路183号19栋3楼301室</t>
  </si>
  <si>
    <t>91320594MA1UYHED37</t>
  </si>
  <si>
    <t>招商银行工业园区支行512907819910201</t>
  </si>
  <si>
    <t>苏州麦纽创业投资合伙企业（有限合伙）</t>
  </si>
  <si>
    <t>苏州高新区华佗路99号金融谷商务中心11幢</t>
  </si>
  <si>
    <t>91320505MA25HFK30D</t>
  </si>
  <si>
    <t>中国光大银行苏州高新技术产业开发区支行37090188000244560</t>
  </si>
  <si>
    <t>苏州元生私募基金管理合伙企业（有限合伙）</t>
  </si>
  <si>
    <t>中国（江苏）自由贸易试验区苏州片区苏州工业园区星湖街218号A3楼B05、B06单元</t>
  </si>
  <si>
    <t>91320594MA1MJDQ62C</t>
  </si>
  <si>
    <t>招商银行苏州分行独墅湖支行512906964310101</t>
  </si>
  <si>
    <t>常熟中关村协同汉天下投资基金合伙企业（有限合伙）</t>
  </si>
  <si>
    <t>常熟经济技术开发区金港路18号滨江海外大厦18-1号602</t>
  </si>
  <si>
    <t>91320581MA2688NK1E</t>
  </si>
  <si>
    <t>中国农业银行股份有限公司常熟经济开发区支行10520401040018211</t>
  </si>
  <si>
    <t>常熟开晟东南创业投资管理有限公司</t>
  </si>
  <si>
    <t>常熟高新技术产业开发区东南大道1号704室</t>
  </si>
  <si>
    <t>913205815911576822</t>
  </si>
  <si>
    <t>苏州国新科创二期股权投资基金合伙企业（有限合伙）</t>
  </si>
  <si>
    <t>苏州相城经济技术开发区澄阳街道相城大道2900号采莲商业广场六区371室</t>
  </si>
  <si>
    <t>91320507MA225BQY3A</t>
  </si>
  <si>
    <t>苏州工业园区元禾原点叁号医疗健康产业投资合伙企业（有限合伙）</t>
  </si>
  <si>
    <t>中国（江苏）自由贸易试验区苏州片区苏州工业园区苏虹东路183号东沙湖股权投资中心16号楼201室</t>
  </si>
  <si>
    <t>91320594MA21A0A181</t>
  </si>
  <si>
    <t>建行苏州园区支行32250198883600004692</t>
  </si>
  <si>
    <t>苏州融实私募基金管理有限公司</t>
  </si>
  <si>
    <t>苏州市悬桥巷25号</t>
  </si>
  <si>
    <t>913205075822749404</t>
  </si>
  <si>
    <t>中信银行苏州金鸡湖支行7324810182600016145</t>
  </si>
  <si>
    <t>苏州松毅创业投资管理有限公司</t>
  </si>
  <si>
    <t>中国（江苏）自由贸易试验区苏州片区苏州工业园区苏虹东路183号东沙湖基金小镇17号楼309室</t>
  </si>
  <si>
    <t>91320594MA1MEFPM5Y</t>
  </si>
  <si>
    <t>中国银行股份有限公司苏州馨都广场支行546968116113</t>
  </si>
  <si>
    <t>苏州农发创新资本管理有限公司</t>
  </si>
  <si>
    <t>苏州书院巷111号</t>
  </si>
  <si>
    <t>91320508570369731R</t>
  </si>
  <si>
    <r>
      <rPr>
        <sz val="11"/>
        <color theme="1"/>
        <rFont val="宋体"/>
        <family val="3"/>
        <charset val="134"/>
        <scheme val="minor"/>
      </rPr>
      <t>南京银行苏州分行0</t>
    </r>
    <r>
      <rPr>
        <sz val="11"/>
        <color theme="1"/>
        <rFont val="宋体"/>
        <family val="3"/>
        <charset val="134"/>
        <scheme val="minor"/>
      </rPr>
      <t>9010120420010400</t>
    </r>
  </si>
  <si>
    <t>苏州工业园区薄荷创业投资管理有限公司</t>
  </si>
  <si>
    <t>苏州工业园区苏虹东路183号东沙湖股权投资中心16号楼201室</t>
  </si>
  <si>
    <t>91320594346471694X</t>
  </si>
  <si>
    <r>
      <rPr>
        <sz val="11"/>
        <color theme="1"/>
        <rFont val="宋体"/>
        <family val="3"/>
        <charset val="134"/>
        <scheme val="minor"/>
      </rPr>
      <t>苏州银行江苏自贸试验区苏州片区支行7</t>
    </r>
    <r>
      <rPr>
        <sz val="11"/>
        <color theme="1"/>
        <rFont val="宋体"/>
        <family val="3"/>
        <charset val="134"/>
        <scheme val="minor"/>
      </rPr>
      <t>066100151120198001435</t>
    </r>
  </si>
  <si>
    <t>苏州同源创业投资管理有限公司</t>
  </si>
  <si>
    <t>苏州工业园区苏虹东路183号东沙湖股权投资中心13号楼302室</t>
  </si>
  <si>
    <t>91320594579455767N</t>
  </si>
  <si>
    <t>招商银行苏州分行工业园区支行512903881610603</t>
  </si>
  <si>
    <t>苏州元联投资基金管理有限公司</t>
  </si>
  <si>
    <t>中国（江苏）自由贸易试验区苏州片区苏州工业园区钟园路710号1幢601室</t>
  </si>
  <si>
    <t>91320594MA1Q5HUY5F</t>
  </si>
  <si>
    <t>中国建设银行股份有限公司苏州工业园区支行营业部32250198883600001984</t>
  </si>
  <si>
    <t>苏州顺融创业投资管理合伙企业（有限合伙）</t>
  </si>
  <si>
    <t>苏州工业园区苏虹东路183号东沙湖基金小镇10幢303室</t>
  </si>
  <si>
    <t>91320594313734996T</t>
  </si>
  <si>
    <r>
      <rPr>
        <sz val="11"/>
        <color theme="1"/>
        <rFont val="宋体"/>
        <family val="3"/>
        <charset val="134"/>
        <scheme val="minor"/>
      </rPr>
      <t>上海浦东发展银行苏州分行8</t>
    </r>
    <r>
      <rPr>
        <sz val="11"/>
        <color theme="1"/>
        <rFont val="宋体"/>
        <family val="3"/>
        <charset val="134"/>
        <scheme val="minor"/>
      </rPr>
      <t>9010155200000621</t>
    </r>
  </si>
  <si>
    <t>苏州水木清华资本管理有限公司</t>
  </si>
  <si>
    <t>苏州市相城区高铁新城太阳路2266号5幢（1号楼）803室</t>
  </si>
  <si>
    <t>91320505576656707D</t>
  </si>
  <si>
    <t>宁波银行苏州新区支行75050122000432425</t>
  </si>
  <si>
    <t>苏州永鑫融慧创业投资合伙企业（有限合伙）</t>
  </si>
  <si>
    <t>中国（江苏）自由贸易试验区苏州片区苏州工业园区苏虹东路183号东沙湖基金小镇14栋322室</t>
  </si>
  <si>
    <t>91320594MA21AL353E</t>
  </si>
  <si>
    <r>
      <rPr>
        <sz val="11"/>
        <color theme="1"/>
        <rFont val="宋体"/>
        <family val="3"/>
        <charset val="134"/>
        <scheme val="minor"/>
      </rPr>
      <t>中信银行股份有限公司8</t>
    </r>
    <r>
      <rPr>
        <sz val="11"/>
        <color theme="1"/>
        <rFont val="宋体"/>
        <family val="3"/>
        <charset val="134"/>
        <scheme val="minor"/>
      </rPr>
      <t>112001013800546754</t>
    </r>
  </si>
  <si>
    <t>苏州永鑫开拓创业投资合伙企业（有限合伙）</t>
  </si>
  <si>
    <t>苏州市吴江区盛泽镇敦煌路588号504（508-3）</t>
  </si>
  <si>
    <t>91320505MA27AY1P5N</t>
  </si>
  <si>
    <r>
      <rPr>
        <sz val="11"/>
        <color theme="1"/>
        <rFont val="宋体"/>
        <family val="3"/>
        <charset val="134"/>
        <scheme val="minor"/>
      </rPr>
      <t>招商银行股份有限公司5</t>
    </r>
    <r>
      <rPr>
        <sz val="11"/>
        <color theme="1"/>
        <rFont val="宋体"/>
        <family val="3"/>
        <charset val="134"/>
        <scheme val="minor"/>
      </rPr>
      <t>12911467910101</t>
    </r>
  </si>
  <si>
    <t>中国（江苏）自由贸易试验区苏州片区苏州工业园区苏虹东路183号10幢307-11室</t>
  </si>
  <si>
    <t>苏州工业园区元生创业投资管理有限公司</t>
  </si>
  <si>
    <t>苏州工业园区苏虹东路183号14栋423号</t>
  </si>
  <si>
    <t>913205940782306741</t>
  </si>
  <si>
    <t>招商银行苏州独墅湖支行512907003610901</t>
  </si>
  <si>
    <t>苏州纽尔利资本管理有限公司</t>
  </si>
  <si>
    <t>苏州高新区华佗路99号金融谷商务中心6幢</t>
  </si>
  <si>
    <t>91320505MA2368TW4E</t>
  </si>
  <si>
    <t>招商银行苏州分行新区支行512911038210802</t>
  </si>
  <si>
    <t>南京银行苏州分行09010120420010400</t>
  </si>
  <si>
    <t>苏州银行江苏自贸试验区苏州片区支行7066100151120198001435</t>
  </si>
  <si>
    <t>上海浦东发展银行苏州分行89010155200000621</t>
  </si>
  <si>
    <t>中信银行股份有限公司8112001013800546754</t>
  </si>
  <si>
    <t>招商银行股份有限公司512911467910101</t>
  </si>
  <si>
    <t>昆山市花桥镇金捷路1号8号房三层</t>
    <phoneticPr fontId="10" type="noConversion"/>
  </si>
  <si>
    <t>91320594094194466Y</t>
    <phoneticPr fontId="10" type="noConversion"/>
  </si>
  <si>
    <r>
      <t>苏州银行园区支行营业部7</t>
    </r>
    <r>
      <rPr>
        <sz val="12"/>
        <rFont val="宋体"/>
        <family val="3"/>
        <charset val="134"/>
        <scheme val="minor"/>
      </rPr>
      <t>066601991120118000881</t>
    </r>
    <phoneticPr fontId="10" type="noConversion"/>
  </si>
  <si>
    <t>91320594MA1WH3CG61</t>
    <phoneticPr fontId="10" type="noConversion"/>
  </si>
  <si>
    <t>苏州工业园区致道私募基金管理有限公司</t>
    <phoneticPr fontId="10" type="noConversion"/>
  </si>
  <si>
    <t>苏州工业园区置业商务广场1幢1601室</t>
    <phoneticPr fontId="10" type="noConversion"/>
  </si>
  <si>
    <t>中国建设银行股份有限公司苏州工业园区支行32250198883600002670</t>
    <phoneticPr fontId="10" type="noConversion"/>
  </si>
  <si>
    <t>苏州中鑫创新私募基金管理有限公司</t>
    <phoneticPr fontId="10" type="noConversion"/>
  </si>
  <si>
    <t>苏州工业园区置业商务广场1幢1101室</t>
    <phoneticPr fontId="10" type="noConversion"/>
  </si>
  <si>
    <t>91320594MA1MANMR7H</t>
    <phoneticPr fontId="10" type="noConversion"/>
  </si>
  <si>
    <t>建行苏州工业园区支行营业部32250198883600000074</t>
    <phoneticPr fontId="10" type="noConversion"/>
  </si>
  <si>
    <t>苏州协立股权投资管理中心（有限合伙）</t>
    <phoneticPr fontId="10" type="noConversion"/>
  </si>
  <si>
    <t>苏州工业园区通园路666号5号楼211室</t>
    <phoneticPr fontId="10" type="noConversion"/>
  </si>
  <si>
    <t>91320594MA1P33LE4W</t>
    <phoneticPr fontId="10" type="noConversion"/>
  </si>
  <si>
    <t>苏州农发创新资本管理有限公司</t>
    <phoneticPr fontId="10" type="noConversion"/>
  </si>
  <si>
    <t>苏州书院巷111号</t>
    <phoneticPr fontId="10" type="noConversion"/>
  </si>
  <si>
    <t>91320508570369731R</t>
    <phoneticPr fontId="10" type="noConversion"/>
  </si>
  <si>
    <t>苏州衍盈投资管理有限公司</t>
    <phoneticPr fontId="10" type="noConversion"/>
  </si>
  <si>
    <t>太仓港经济技术开发区北环路16号港城广场3号楼2215-01室</t>
    <phoneticPr fontId="10" type="noConversion"/>
  </si>
  <si>
    <t>91320585MA1M9PC88E</t>
    <phoneticPr fontId="10" type="noConversion"/>
  </si>
  <si>
    <r>
      <t>中国银行股份有限公司太仓支行4</t>
    </r>
    <r>
      <rPr>
        <sz val="12"/>
        <rFont val="宋体"/>
        <family val="3"/>
        <charset val="134"/>
        <scheme val="minor"/>
      </rPr>
      <t>76767636919</t>
    </r>
    <phoneticPr fontId="10" type="noConversion"/>
  </si>
  <si>
    <t>苏州杏泽股权投资中心（有限合伙）</t>
    <phoneticPr fontId="10" type="noConversion"/>
  </si>
  <si>
    <t>中国（江苏）自由贸易试验区苏州片区苏州工业园区现代大道88号物流大厦（112）-396室</t>
    <phoneticPr fontId="10" type="noConversion"/>
  </si>
  <si>
    <t>91320594MA27P6AT0H</t>
    <phoneticPr fontId="10" type="noConversion"/>
  </si>
  <si>
    <t>苏州工业园区元禾重元股权投资基金管理有限公司</t>
    <phoneticPr fontId="10" type="noConversion"/>
  </si>
  <si>
    <t>苏州工业园区苏虹东路183号东沙湖股权投资中心18号楼2F</t>
    <phoneticPr fontId="10" type="noConversion"/>
  </si>
  <si>
    <t>91320594076315877G</t>
    <phoneticPr fontId="10" type="noConversion"/>
  </si>
  <si>
    <t>中国建设银行股份有限公司苏州工业园区支行</t>
    <phoneticPr fontId="10" type="noConversion"/>
  </si>
  <si>
    <r>
      <t>中国建设银行股份有限公司苏州工业园区支行3</t>
    </r>
    <r>
      <rPr>
        <sz val="12"/>
        <rFont val="宋体"/>
        <family val="3"/>
        <charset val="134"/>
        <scheme val="minor"/>
      </rPr>
      <t>2201988836051531811</t>
    </r>
    <phoneticPr fontId="10" type="noConversion"/>
  </si>
  <si>
    <t>苏州纽尔利资本管理有限公司</t>
    <phoneticPr fontId="10" type="noConversion"/>
  </si>
  <si>
    <t>苏州高新区华佗路99号金融谷商务中心6幢</t>
    <phoneticPr fontId="10" type="noConversion"/>
  </si>
  <si>
    <t>91320505MA2368TW4E</t>
    <phoneticPr fontId="10" type="noConversion"/>
  </si>
  <si>
    <r>
      <t>招商银行苏州新区支行5</t>
    </r>
    <r>
      <rPr>
        <sz val="12"/>
        <rFont val="宋体"/>
        <family val="3"/>
        <charset val="134"/>
        <scheme val="minor"/>
      </rPr>
      <t>12911038210802</t>
    </r>
    <phoneticPr fontId="10" type="noConversion"/>
  </si>
  <si>
    <t>苏州元生私募基金管理合伙企业（有限合伙）</t>
    <phoneticPr fontId="10" type="noConversion"/>
  </si>
  <si>
    <t>中国（江苏）自由贸易试验区苏州片区苏州工业园区苏虹东路183号10幢307-11室</t>
    <phoneticPr fontId="10" type="noConversion"/>
  </si>
  <si>
    <t>91320594MA1MJDQ62C</t>
    <phoneticPr fontId="10" type="noConversion"/>
  </si>
  <si>
    <t>招商银行苏州分行独墅湖支行512906964310101</t>
    <phoneticPr fontId="10" type="noConversion"/>
  </si>
  <si>
    <t>南京银行苏州分行09010120420000094</t>
    <phoneticPr fontId="10" type="noConversion"/>
  </si>
  <si>
    <t>苏州永鑫方舟股权投资管理合伙企业（普通合伙）</t>
    <phoneticPr fontId="10" type="noConversion"/>
  </si>
  <si>
    <t>中国（江苏）自由贸易试验区苏州片区苏州工业园区苏虹东路183号东沙湖基金小镇6幢105室</t>
    <phoneticPr fontId="10" type="noConversion"/>
  </si>
  <si>
    <t>91320594338936420B</t>
    <phoneticPr fontId="10" type="noConversion"/>
  </si>
  <si>
    <r>
      <t>上海浦东发展银行苏州分行8</t>
    </r>
    <r>
      <rPr>
        <sz val="12"/>
        <rFont val="宋体"/>
        <family val="3"/>
        <charset val="134"/>
        <scheme val="minor"/>
      </rPr>
      <t>9010155200000728</t>
    </r>
    <phoneticPr fontId="10" type="noConversion"/>
  </si>
  <si>
    <t>苏州融实私募基金管理有限公司</t>
    <phoneticPr fontId="10" type="noConversion"/>
  </si>
  <si>
    <t>苏州市悬桥巷25号</t>
    <phoneticPr fontId="10" type="noConversion"/>
  </si>
  <si>
    <t>913205075822749404</t>
    <phoneticPr fontId="10" type="noConversion"/>
  </si>
  <si>
    <r>
      <t>中信银行苏州金鸡湖支行7</t>
    </r>
    <r>
      <rPr>
        <sz val="12"/>
        <rFont val="宋体"/>
        <family val="3"/>
        <charset val="134"/>
        <scheme val="minor"/>
      </rPr>
      <t>324810182600016145</t>
    </r>
    <phoneticPr fontId="10" type="noConversion"/>
  </si>
  <si>
    <t>苏州松毅创业投资管理有限公司</t>
    <phoneticPr fontId="10" type="noConversion"/>
  </si>
  <si>
    <t>中国（江苏）自由贸易试验区苏州片区苏州工业园区苏虹东路183号东沙湖基金小镇6幢112室</t>
    <phoneticPr fontId="10" type="noConversion"/>
  </si>
  <si>
    <t>91320594MA1MEFPM5Y</t>
    <phoneticPr fontId="10" type="noConversion"/>
  </si>
  <si>
    <r>
      <t>中国银行股份有限公司苏州馨都广场支行5</t>
    </r>
    <r>
      <rPr>
        <sz val="12"/>
        <rFont val="宋体"/>
        <family val="3"/>
        <charset val="134"/>
        <scheme val="minor"/>
      </rPr>
      <t>46968116113</t>
    </r>
    <phoneticPr fontId="10" type="noConversion"/>
  </si>
  <si>
    <t>苏州瑞璜股权投资管理合伙企业（有限合伙）</t>
    <phoneticPr fontId="10" type="noConversion"/>
  </si>
  <si>
    <r>
      <t>上海浦东发展银行苏州分行</t>
    </r>
    <r>
      <rPr>
        <sz val="12"/>
        <color rgb="FFFF0000"/>
        <rFont val="宋体"/>
        <family val="3"/>
        <charset val="134"/>
        <scheme val="minor"/>
      </rPr>
      <t>89010078801800000027</t>
    </r>
    <phoneticPr fontId="10" type="noConversion"/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</si>
</sst>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6" formatCode="_ * #,##0.000000_ ;_ * \-#,##0.000000_ ;_ * &quot;-&quot;??_ ;_ @_ "/>
  </numFmts>
  <fonts count="13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rgb="FF00B05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0070C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3" fontId="1" fillId="0" borderId="0" xfId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43" fontId="4" fillId="0" borderId="2" xfId="1" applyFont="1" applyFill="1" applyBorder="1" applyAlignment="1">
      <alignment horizontal="center" vertical="center" wrapText="1"/>
    </xf>
    <xf numFmtId="43" fontId="4" fillId="0" borderId="1" xfId="0" applyNumberFormat="1" applyFont="1" applyFill="1" applyBorder="1" applyAlignment="1">
      <alignment horizontal="center" vertical="center" wrapText="1"/>
    </xf>
    <xf numFmtId="43" fontId="2" fillId="0" borderId="2" xfId="1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176" fontId="0" fillId="0" borderId="1" xfId="1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3" fontId="6" fillId="0" borderId="1" xfId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"/>
  <sheetViews>
    <sheetView zoomScale="70" zoomScaleNormal="70" workbookViewId="0">
      <selection activeCell="B16" sqref="B16"/>
    </sheetView>
  </sheetViews>
  <sheetFormatPr defaultColWidth="8.88671875" defaultRowHeight="30" customHeight="1"/>
  <cols>
    <col min="1" max="1" width="6.88671875" style="13" customWidth="1"/>
    <col min="2" max="2" width="56.6640625" style="13" customWidth="1"/>
    <col min="3" max="3" width="85.77734375" style="13" customWidth="1"/>
    <col min="4" max="4" width="21.44140625" style="13" customWidth="1"/>
    <col min="5" max="5" width="24" style="13" customWidth="1"/>
    <col min="6" max="6" width="61.33203125" style="13" customWidth="1"/>
    <col min="7" max="7" width="26.33203125" style="13" customWidth="1"/>
    <col min="8" max="8" width="35.6640625" style="13" customWidth="1"/>
    <col min="9" max="9" width="69.44140625" style="13" customWidth="1"/>
    <col min="10" max="10" width="24.88671875" style="13" customWidth="1"/>
    <col min="11" max="16384" width="8.88671875" style="13"/>
  </cols>
  <sheetData>
    <row r="1" spans="1:10" ht="30" customHeight="1">
      <c r="A1" s="13" t="s">
        <v>0</v>
      </c>
    </row>
    <row r="2" spans="1:10" ht="30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</row>
    <row r="3" spans="1:10" s="12" customFormat="1" ht="60" customHeight="1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4" t="s">
        <v>8</v>
      </c>
      <c r="H3" s="14" t="s">
        <v>9</v>
      </c>
      <c r="I3" s="14" t="s">
        <v>10</v>
      </c>
    </row>
    <row r="4" spans="1:10" ht="30" customHeight="1">
      <c r="A4" s="15">
        <v>1</v>
      </c>
      <c r="B4" s="15" t="s">
        <v>11</v>
      </c>
      <c r="C4" s="15" t="s">
        <v>12</v>
      </c>
      <c r="D4" s="15" t="s">
        <v>13</v>
      </c>
      <c r="E4" s="16">
        <v>18071</v>
      </c>
      <c r="F4" s="16">
        <v>2049.85</v>
      </c>
      <c r="G4" s="16"/>
      <c r="H4" s="15"/>
      <c r="I4" s="15" t="s">
        <v>14</v>
      </c>
      <c r="J4" s="22"/>
    </row>
    <row r="5" spans="1:10" ht="30" customHeight="1">
      <c r="A5" s="15">
        <v>2</v>
      </c>
      <c r="B5" s="15" t="s">
        <v>15</v>
      </c>
      <c r="C5" s="15" t="s">
        <v>16</v>
      </c>
      <c r="D5" s="15" t="s">
        <v>17</v>
      </c>
      <c r="E5" s="16">
        <v>21170.99</v>
      </c>
      <c r="F5" s="16">
        <v>6131.84</v>
      </c>
      <c r="G5" s="16"/>
      <c r="H5" s="15"/>
      <c r="I5" s="15" t="s">
        <v>18</v>
      </c>
    </row>
    <row r="6" spans="1:10" ht="30" customHeight="1">
      <c r="A6" s="15">
        <v>3</v>
      </c>
      <c r="B6" s="15" t="s">
        <v>19</v>
      </c>
      <c r="C6" s="15" t="s">
        <v>20</v>
      </c>
      <c r="D6" s="15" t="s">
        <v>21</v>
      </c>
      <c r="E6" s="16">
        <v>20000</v>
      </c>
      <c r="F6" s="16">
        <v>0</v>
      </c>
      <c r="G6" s="16"/>
      <c r="H6" s="16"/>
      <c r="I6" s="15" t="s">
        <v>22</v>
      </c>
      <c r="J6" s="22"/>
    </row>
    <row r="7" spans="1:10" ht="30" customHeight="1">
      <c r="A7" s="15">
        <v>4</v>
      </c>
      <c r="B7" s="15" t="s">
        <v>23</v>
      </c>
      <c r="C7" s="15" t="s">
        <v>24</v>
      </c>
      <c r="D7" s="15" t="s">
        <v>25</v>
      </c>
      <c r="E7" s="16">
        <v>15850</v>
      </c>
      <c r="F7" s="16">
        <v>3053.87</v>
      </c>
      <c r="G7" s="16"/>
      <c r="H7" s="15"/>
      <c r="I7" s="15" t="s">
        <v>26</v>
      </c>
      <c r="J7" s="22"/>
    </row>
    <row r="8" spans="1:10" ht="30" customHeight="1">
      <c r="A8" s="15">
        <v>5</v>
      </c>
      <c r="B8" s="15" t="s">
        <v>27</v>
      </c>
      <c r="C8" s="15" t="s">
        <v>28</v>
      </c>
      <c r="D8" s="15" t="s">
        <v>29</v>
      </c>
      <c r="E8" s="16">
        <v>30000</v>
      </c>
      <c r="F8" s="16">
        <v>30000</v>
      </c>
      <c r="G8" s="16"/>
      <c r="H8" s="16"/>
      <c r="I8" s="15" t="s">
        <v>30</v>
      </c>
    </row>
    <row r="9" spans="1:10" ht="30" customHeight="1">
      <c r="A9" s="15">
        <v>6</v>
      </c>
      <c r="B9" s="15" t="s">
        <v>31</v>
      </c>
      <c r="C9" s="15" t="s">
        <v>32</v>
      </c>
      <c r="D9" s="25" t="s">
        <v>33</v>
      </c>
      <c r="E9" s="15"/>
      <c r="F9" s="15"/>
      <c r="G9" s="15"/>
      <c r="H9" s="15"/>
      <c r="I9" s="15"/>
    </row>
    <row r="10" spans="1:10" ht="30" customHeight="1">
      <c r="A10" s="15">
        <v>7</v>
      </c>
      <c r="B10" s="15" t="s">
        <v>34</v>
      </c>
      <c r="C10" s="15" t="s">
        <v>35</v>
      </c>
      <c r="D10" s="25" t="s">
        <v>36</v>
      </c>
      <c r="E10" s="15"/>
      <c r="F10" s="15"/>
      <c r="G10" s="15"/>
      <c r="H10" s="15"/>
      <c r="I10" s="15"/>
    </row>
  </sheetData>
  <mergeCells count="1">
    <mergeCell ref="A2:I2"/>
  </mergeCells>
  <phoneticPr fontId="10" type="noConversion"/>
  <pageMargins left="0.7" right="0.7" top="0.75" bottom="0.75" header="0.3" footer="0.3"/>
  <pageSetup paperSize="9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7"/>
  <sheetViews>
    <sheetView topLeftCell="B1" zoomScale="70" zoomScaleNormal="70" workbookViewId="0">
      <selection activeCell="E19" sqref="E19"/>
    </sheetView>
  </sheetViews>
  <sheetFormatPr defaultColWidth="8.88671875" defaultRowHeight="30" customHeight="1"/>
  <cols>
    <col min="1" max="1" width="6.88671875" style="13" customWidth="1"/>
    <col min="2" max="2" width="42" style="13" customWidth="1"/>
    <col min="3" max="3" width="63.77734375" style="13" customWidth="1"/>
    <col min="4" max="4" width="23.109375" style="13" customWidth="1"/>
    <col min="5" max="5" width="26.21875" style="13" customWidth="1"/>
    <col min="6" max="6" width="37.44140625" style="13" customWidth="1"/>
    <col min="7" max="7" width="26.33203125" style="13" customWidth="1"/>
    <col min="8" max="8" width="33.44140625" style="13" customWidth="1"/>
    <col min="9" max="9" width="63.109375" style="13" customWidth="1"/>
    <col min="10" max="10" width="24.88671875" style="13" customWidth="1"/>
    <col min="11" max="16384" width="8.88671875" style="13"/>
  </cols>
  <sheetData>
    <row r="1" spans="1:10" ht="30" customHeight="1">
      <c r="A1" s="13" t="s">
        <v>0</v>
      </c>
    </row>
    <row r="2" spans="1:10" ht="30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</row>
    <row r="3" spans="1:10" s="12" customFormat="1" ht="60" customHeight="1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4" t="s">
        <v>8</v>
      </c>
      <c r="H3" s="14" t="s">
        <v>9</v>
      </c>
      <c r="I3" s="14" t="s">
        <v>10</v>
      </c>
    </row>
    <row r="4" spans="1:10" ht="30" customHeight="1">
      <c r="A4" s="15">
        <v>1</v>
      </c>
      <c r="B4" s="14" t="s">
        <v>37</v>
      </c>
      <c r="C4" s="14" t="s">
        <v>38</v>
      </c>
      <c r="D4" s="15" t="s">
        <v>39</v>
      </c>
      <c r="E4" s="16">
        <v>16500</v>
      </c>
      <c r="F4" s="16">
        <v>564.29999999999995</v>
      </c>
      <c r="G4" s="16"/>
      <c r="H4" s="15"/>
      <c r="I4" s="19" t="s">
        <v>40</v>
      </c>
      <c r="J4" s="22"/>
    </row>
    <row r="5" spans="1:10" ht="30" customHeight="1">
      <c r="A5" s="15">
        <v>2</v>
      </c>
      <c r="B5" s="14" t="s">
        <v>41</v>
      </c>
      <c r="C5" s="14" t="s">
        <v>42</v>
      </c>
      <c r="D5" s="26" t="s">
        <v>43</v>
      </c>
      <c r="E5" s="16">
        <v>35400</v>
      </c>
      <c r="F5" s="16"/>
      <c r="G5" s="16"/>
      <c r="H5" s="15"/>
      <c r="I5" s="15" t="s">
        <v>44</v>
      </c>
    </row>
    <row r="6" spans="1:10" ht="30" customHeight="1">
      <c r="A6" s="15">
        <v>3</v>
      </c>
      <c r="B6" s="14" t="s">
        <v>45</v>
      </c>
      <c r="C6" s="14" t="s">
        <v>46</v>
      </c>
      <c r="D6" s="15" t="s">
        <v>47</v>
      </c>
      <c r="E6" s="16">
        <v>16900</v>
      </c>
      <c r="F6" s="17">
        <v>6082.612811</v>
      </c>
      <c r="G6" s="16"/>
      <c r="H6" s="16"/>
      <c r="I6" s="15" t="s">
        <v>48</v>
      </c>
      <c r="J6" s="22"/>
    </row>
    <row r="7" spans="1:10" ht="30" customHeight="1">
      <c r="A7" s="15">
        <v>4</v>
      </c>
      <c r="B7" s="18" t="s">
        <v>49</v>
      </c>
      <c r="C7" s="18" t="s">
        <v>50</v>
      </c>
      <c r="D7" s="19" t="s">
        <v>51</v>
      </c>
      <c r="E7" s="16">
        <v>43000</v>
      </c>
      <c r="F7" s="16">
        <v>30720</v>
      </c>
      <c r="G7" s="16"/>
      <c r="H7" s="15"/>
      <c r="I7" s="19" t="s">
        <v>52</v>
      </c>
      <c r="J7" s="22"/>
    </row>
    <row r="8" spans="1:10" ht="30" customHeight="1">
      <c r="A8" s="15">
        <v>5</v>
      </c>
      <c r="B8" s="18" t="s">
        <v>53</v>
      </c>
      <c r="C8" s="18" t="s">
        <v>54</v>
      </c>
      <c r="D8" s="19" t="s">
        <v>55</v>
      </c>
      <c r="E8" s="16">
        <v>17100</v>
      </c>
      <c r="F8" s="16">
        <v>3900</v>
      </c>
      <c r="G8" s="16"/>
      <c r="H8" s="16"/>
      <c r="I8" s="19" t="s">
        <v>56</v>
      </c>
    </row>
    <row r="9" spans="1:10" ht="30" customHeight="1">
      <c r="A9" s="15">
        <v>6</v>
      </c>
      <c r="B9" s="18" t="s">
        <v>57</v>
      </c>
      <c r="C9" s="18" t="s">
        <v>58</v>
      </c>
      <c r="D9" s="19" t="s">
        <v>59</v>
      </c>
      <c r="E9" s="16">
        <v>19395.53</v>
      </c>
      <c r="F9" s="16">
        <v>6258.36</v>
      </c>
      <c r="G9" s="16"/>
      <c r="H9" s="16"/>
      <c r="I9" s="23" t="s">
        <v>60</v>
      </c>
    </row>
    <row r="10" spans="1:10" ht="30" customHeight="1">
      <c r="A10" s="15">
        <v>7</v>
      </c>
      <c r="B10" s="18" t="s">
        <v>61</v>
      </c>
      <c r="C10" s="18" t="s">
        <v>62</v>
      </c>
      <c r="D10" s="19" t="s">
        <v>63</v>
      </c>
      <c r="E10" s="16">
        <v>87877.64</v>
      </c>
      <c r="F10" s="16">
        <v>26960.86</v>
      </c>
      <c r="G10" s="16"/>
      <c r="H10" s="16"/>
      <c r="I10" s="24" t="s">
        <v>64</v>
      </c>
    </row>
    <row r="11" spans="1:10" ht="30" customHeight="1">
      <c r="A11" s="15">
        <v>8</v>
      </c>
      <c r="B11" s="18" t="s">
        <v>65</v>
      </c>
      <c r="C11" s="18" t="s">
        <v>66</v>
      </c>
      <c r="D11" s="19" t="s">
        <v>67</v>
      </c>
      <c r="E11" s="16">
        <v>21669.38</v>
      </c>
      <c r="F11" s="16">
        <v>5006.33</v>
      </c>
      <c r="G11" s="16"/>
      <c r="H11" s="16"/>
      <c r="I11" s="19" t="s">
        <v>68</v>
      </c>
    </row>
    <row r="12" spans="1:10" ht="30" customHeight="1">
      <c r="A12" s="15">
        <v>9</v>
      </c>
      <c r="B12" s="18" t="s">
        <v>69</v>
      </c>
      <c r="C12" s="18" t="s">
        <v>70</v>
      </c>
      <c r="D12" s="19" t="s">
        <v>71</v>
      </c>
      <c r="E12" s="16">
        <v>11000</v>
      </c>
      <c r="F12" s="16">
        <v>2761</v>
      </c>
      <c r="G12" s="16"/>
      <c r="H12" s="16"/>
      <c r="I12" s="23" t="s">
        <v>72</v>
      </c>
    </row>
    <row r="13" spans="1:10" ht="30" customHeight="1">
      <c r="A13" s="15">
        <v>10</v>
      </c>
      <c r="B13" s="18" t="s">
        <v>73</v>
      </c>
      <c r="C13" s="18" t="s">
        <v>74</v>
      </c>
      <c r="D13" s="19" t="s">
        <v>75</v>
      </c>
      <c r="E13" s="20">
        <v>25156.57</v>
      </c>
      <c r="F13" s="16">
        <v>1792</v>
      </c>
      <c r="G13" s="16"/>
      <c r="H13" s="16"/>
      <c r="I13" s="19" t="s">
        <v>76</v>
      </c>
    </row>
    <row r="14" spans="1:10" ht="30" customHeight="1">
      <c r="A14" s="15">
        <v>11</v>
      </c>
      <c r="B14" s="18" t="s">
        <v>77</v>
      </c>
      <c r="C14" s="14" t="s">
        <v>78</v>
      </c>
      <c r="D14" s="15" t="s">
        <v>79</v>
      </c>
      <c r="E14" s="16">
        <v>36052</v>
      </c>
      <c r="F14" s="16">
        <v>3605.2</v>
      </c>
      <c r="G14" s="16"/>
      <c r="H14" s="16"/>
      <c r="I14" s="19" t="s">
        <v>80</v>
      </c>
    </row>
    <row r="15" spans="1:10" ht="30" customHeight="1">
      <c r="A15" s="15">
        <v>12</v>
      </c>
      <c r="B15" s="18" t="s">
        <v>23</v>
      </c>
      <c r="C15" s="14" t="s">
        <v>81</v>
      </c>
      <c r="D15" s="19" t="s">
        <v>25</v>
      </c>
      <c r="E15" s="16">
        <v>15280</v>
      </c>
      <c r="F15" s="16">
        <v>4296.78</v>
      </c>
      <c r="G15" s="16"/>
      <c r="H15" s="16"/>
      <c r="I15" s="19" t="s">
        <v>26</v>
      </c>
    </row>
    <row r="16" spans="1:10" ht="30" customHeight="1">
      <c r="A16" s="15">
        <v>13</v>
      </c>
      <c r="B16" s="18" t="s">
        <v>82</v>
      </c>
      <c r="C16" s="18" t="s">
        <v>83</v>
      </c>
      <c r="D16" s="21" t="s">
        <v>84</v>
      </c>
      <c r="E16" s="16">
        <v>19982</v>
      </c>
      <c r="F16" s="16">
        <v>14214.82</v>
      </c>
      <c r="G16" s="16"/>
      <c r="H16" s="16"/>
      <c r="I16" s="19" t="s">
        <v>85</v>
      </c>
    </row>
    <row r="17" spans="1:9" ht="30" customHeight="1">
      <c r="A17" s="15">
        <v>14</v>
      </c>
      <c r="B17" s="18" t="s">
        <v>86</v>
      </c>
      <c r="C17" s="18" t="s">
        <v>87</v>
      </c>
      <c r="D17" s="19" t="s">
        <v>88</v>
      </c>
      <c r="E17" s="16">
        <v>11158.613748</v>
      </c>
      <c r="F17" s="17">
        <v>4801.2085520000001</v>
      </c>
      <c r="G17" s="16"/>
      <c r="H17" s="16"/>
      <c r="I17" s="19" t="s">
        <v>89</v>
      </c>
    </row>
  </sheetData>
  <mergeCells count="1">
    <mergeCell ref="A2:I2"/>
  </mergeCells>
  <phoneticPr fontId="10" type="noConversion"/>
  <pageMargins left="0.75" right="0.75" top="1" bottom="1" header="0.5" footer="0.5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topLeftCell="A10" zoomScale="70" zoomScaleNormal="70" workbookViewId="0">
      <selection activeCell="G14" sqref="G14"/>
    </sheetView>
  </sheetViews>
  <sheetFormatPr defaultColWidth="6.77734375" defaultRowHeight="30" customHeight="1"/>
  <cols>
    <col min="1" max="1" width="7.109375" style="1" customWidth="1"/>
    <col min="2" max="2" width="35.44140625" style="1" customWidth="1"/>
    <col min="3" max="3" width="40.77734375" style="1" customWidth="1"/>
    <col min="4" max="4" width="23.109375" style="1" customWidth="1"/>
    <col min="5" max="5" width="14.44140625" style="3" customWidth="1"/>
    <col min="6" max="6" width="19.33203125" style="3" customWidth="1"/>
    <col min="7" max="7" width="18.21875" style="1" customWidth="1"/>
    <col min="8" max="8" width="19.33203125" style="1" customWidth="1"/>
    <col min="9" max="9" width="41.21875" style="1" customWidth="1"/>
    <col min="10" max="16384" width="6.77734375" style="4"/>
  </cols>
  <sheetData>
    <row r="1" spans="1:9" ht="30" customHeight="1">
      <c r="A1" s="1" t="s">
        <v>0</v>
      </c>
    </row>
    <row r="2" spans="1:9" ht="30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1" customFormat="1" ht="60" customHeight="1">
      <c r="A3" s="5" t="s">
        <v>2</v>
      </c>
      <c r="B3" s="5" t="s">
        <v>3</v>
      </c>
      <c r="C3" s="5" t="s">
        <v>4</v>
      </c>
      <c r="D3" s="5" t="s">
        <v>5</v>
      </c>
      <c r="E3" s="6" t="s">
        <v>6</v>
      </c>
      <c r="F3" s="6" t="s">
        <v>7</v>
      </c>
      <c r="G3" s="5" t="s">
        <v>8</v>
      </c>
      <c r="H3" s="5" t="s">
        <v>9</v>
      </c>
      <c r="I3" s="5" t="s">
        <v>10</v>
      </c>
    </row>
    <row r="4" spans="1:9" s="2" customFormat="1" ht="64.95" customHeight="1">
      <c r="A4" s="5">
        <v>1</v>
      </c>
      <c r="B4" s="5" t="s">
        <v>37</v>
      </c>
      <c r="C4" s="5" t="s">
        <v>38</v>
      </c>
      <c r="D4" s="5" t="s">
        <v>39</v>
      </c>
      <c r="E4" s="6">
        <v>16500</v>
      </c>
      <c r="F4" s="6">
        <v>564.29999999999995</v>
      </c>
      <c r="G4" s="7">
        <f>300000/10000</f>
        <v>30</v>
      </c>
      <c r="H4" s="8">
        <f>700000/10000</f>
        <v>70</v>
      </c>
      <c r="I4" s="5" t="s">
        <v>40</v>
      </c>
    </row>
    <row r="5" spans="1:9" s="2" customFormat="1" ht="64.95" customHeight="1">
      <c r="A5" s="5">
        <v>2</v>
      </c>
      <c r="B5" s="5" t="s">
        <v>41</v>
      </c>
      <c r="C5" s="5" t="s">
        <v>42</v>
      </c>
      <c r="D5" s="27" t="s">
        <v>43</v>
      </c>
      <c r="E5" s="6">
        <v>22400</v>
      </c>
      <c r="F5" s="6">
        <v>0</v>
      </c>
      <c r="G5" s="7">
        <f>600000/10000</f>
        <v>60</v>
      </c>
      <c r="H5" s="8">
        <f>1400000/10000</f>
        <v>140</v>
      </c>
      <c r="I5" s="5" t="s">
        <v>44</v>
      </c>
    </row>
    <row r="6" spans="1:9" s="2" customFormat="1" ht="64.95" customHeight="1">
      <c r="A6" s="5">
        <v>3</v>
      </c>
      <c r="B6" s="5" t="s">
        <v>45</v>
      </c>
      <c r="C6" s="5" t="s">
        <v>46</v>
      </c>
      <c r="D6" s="5" t="s">
        <v>47</v>
      </c>
      <c r="E6" s="6">
        <v>13650</v>
      </c>
      <c r="F6" s="6">
        <v>5001.67</v>
      </c>
      <c r="G6" s="7">
        <v>0</v>
      </c>
      <c r="H6" s="8">
        <v>0</v>
      </c>
      <c r="I6" s="5" t="s">
        <v>48</v>
      </c>
    </row>
    <row r="7" spans="1:9" s="2" customFormat="1" ht="64.95" customHeight="1">
      <c r="A7" s="5">
        <v>4</v>
      </c>
      <c r="B7" s="5" t="s">
        <v>49</v>
      </c>
      <c r="C7" s="5" t="s">
        <v>50</v>
      </c>
      <c r="D7" s="5" t="s">
        <v>51</v>
      </c>
      <c r="E7" s="6">
        <v>43000</v>
      </c>
      <c r="F7" s="6">
        <v>30720</v>
      </c>
      <c r="G7" s="7">
        <f>234853/10000</f>
        <v>23.485299999999999</v>
      </c>
      <c r="H7" s="8">
        <f>765147/10000</f>
        <v>76.514700000000005</v>
      </c>
      <c r="I7" s="5" t="s">
        <v>90</v>
      </c>
    </row>
    <row r="8" spans="1:9" s="2" customFormat="1" ht="64.95" customHeight="1">
      <c r="A8" s="5">
        <v>5</v>
      </c>
      <c r="B8" s="5" t="s">
        <v>53</v>
      </c>
      <c r="C8" s="5" t="s">
        <v>54</v>
      </c>
      <c r="D8" s="5" t="s">
        <v>55</v>
      </c>
      <c r="E8" s="6">
        <v>15350</v>
      </c>
      <c r="F8" s="6">
        <v>3200</v>
      </c>
      <c r="G8" s="7">
        <f>300000/10000</f>
        <v>30</v>
      </c>
      <c r="H8" s="8">
        <f>700000/10000</f>
        <v>70</v>
      </c>
      <c r="I8" s="5" t="s">
        <v>91</v>
      </c>
    </row>
    <row r="9" spans="1:9" s="2" customFormat="1" ht="64.95" customHeight="1">
      <c r="A9" s="5">
        <v>6</v>
      </c>
      <c r="B9" s="5" t="s">
        <v>57</v>
      </c>
      <c r="C9" s="5" t="s">
        <v>58</v>
      </c>
      <c r="D9" s="5" t="s">
        <v>59</v>
      </c>
      <c r="E9" s="6">
        <v>15111.2</v>
      </c>
      <c r="F9" s="6">
        <v>4804.26</v>
      </c>
      <c r="G9" s="9">
        <v>29.45</v>
      </c>
      <c r="H9" s="10">
        <v>70.55</v>
      </c>
      <c r="I9" s="5" t="s">
        <v>60</v>
      </c>
    </row>
    <row r="10" spans="1:9" s="2" customFormat="1" ht="64.95" customHeight="1">
      <c r="A10" s="5">
        <v>7</v>
      </c>
      <c r="B10" s="5" t="s">
        <v>61</v>
      </c>
      <c r="C10" s="5" t="s">
        <v>62</v>
      </c>
      <c r="D10" s="5" t="s">
        <v>63</v>
      </c>
      <c r="E10" s="6">
        <v>4827.6400000000003</v>
      </c>
      <c r="F10" s="6">
        <v>4277.83</v>
      </c>
      <c r="G10" s="7">
        <v>0</v>
      </c>
      <c r="H10" s="8">
        <v>0</v>
      </c>
      <c r="I10" s="5" t="s">
        <v>64</v>
      </c>
    </row>
    <row r="11" spans="1:9" s="2" customFormat="1" ht="64.95" customHeight="1">
      <c r="A11" s="5">
        <v>8</v>
      </c>
      <c r="B11" s="5" t="s">
        <v>65</v>
      </c>
      <c r="C11" s="5" t="s">
        <v>66</v>
      </c>
      <c r="D11" s="5" t="s">
        <v>67</v>
      </c>
      <c r="E11" s="6">
        <v>21669.38</v>
      </c>
      <c r="F11" s="6">
        <v>5006.33</v>
      </c>
      <c r="G11" s="7">
        <f>202442/10000</f>
        <v>20.244199999999999</v>
      </c>
      <c r="H11" s="8">
        <f>797558/10000</f>
        <v>79.755799999999994</v>
      </c>
      <c r="I11" s="5" t="s">
        <v>92</v>
      </c>
    </row>
    <row r="12" spans="1:9" s="2" customFormat="1" ht="64.95" customHeight="1">
      <c r="A12" s="5">
        <v>9</v>
      </c>
      <c r="B12" s="5" t="s">
        <v>69</v>
      </c>
      <c r="C12" s="5" t="s">
        <v>70</v>
      </c>
      <c r="D12" s="5" t="s">
        <v>71</v>
      </c>
      <c r="E12" s="6">
        <v>1500</v>
      </c>
      <c r="F12" s="6">
        <v>395</v>
      </c>
      <c r="G12" s="7">
        <v>0</v>
      </c>
      <c r="H12" s="8">
        <v>0</v>
      </c>
      <c r="I12" s="5" t="s">
        <v>72</v>
      </c>
    </row>
    <row r="13" spans="1:9" s="2" customFormat="1" ht="64.95" customHeight="1">
      <c r="A13" s="5">
        <v>10</v>
      </c>
      <c r="B13" s="5" t="s">
        <v>73</v>
      </c>
      <c r="C13" s="5" t="s">
        <v>74</v>
      </c>
      <c r="D13" s="5" t="s">
        <v>75</v>
      </c>
      <c r="E13" s="6">
        <v>25157.41</v>
      </c>
      <c r="F13" s="6">
        <v>1807.63</v>
      </c>
      <c r="G13" s="7">
        <f>289654/10000</f>
        <v>28.965399999999999</v>
      </c>
      <c r="H13" s="8">
        <f>710346/10000</f>
        <v>71.034599999999998</v>
      </c>
      <c r="I13" s="5" t="s">
        <v>93</v>
      </c>
    </row>
    <row r="14" spans="1:9" s="2" customFormat="1" ht="64.95" customHeight="1">
      <c r="A14" s="5">
        <v>11</v>
      </c>
      <c r="B14" s="5" t="s">
        <v>77</v>
      </c>
      <c r="C14" s="5" t="s">
        <v>78</v>
      </c>
      <c r="D14" s="5" t="s">
        <v>79</v>
      </c>
      <c r="E14" s="6">
        <v>20666.32</v>
      </c>
      <c r="F14" s="6">
        <v>2066.63</v>
      </c>
      <c r="G14" s="7">
        <f>251289/10000</f>
        <v>25.128900000000002</v>
      </c>
      <c r="H14" s="8">
        <f>748711/10000</f>
        <v>74.871099999999998</v>
      </c>
      <c r="I14" s="5" t="s">
        <v>94</v>
      </c>
    </row>
    <row r="15" spans="1:9" s="2" customFormat="1" ht="64.95" customHeight="1">
      <c r="A15" s="5">
        <v>12</v>
      </c>
      <c r="B15" s="5" t="s">
        <v>23</v>
      </c>
      <c r="C15" s="5" t="s">
        <v>81</v>
      </c>
      <c r="D15" s="5" t="s">
        <v>25</v>
      </c>
      <c r="E15" s="6">
        <v>5980</v>
      </c>
      <c r="F15" s="6">
        <v>1437.96</v>
      </c>
      <c r="G15" s="7">
        <v>0</v>
      </c>
      <c r="H15" s="8">
        <v>0</v>
      </c>
      <c r="I15" s="5" t="s">
        <v>26</v>
      </c>
    </row>
    <row r="16" spans="1:9" s="2" customFormat="1" ht="64.95" customHeight="1">
      <c r="A16" s="5">
        <v>13</v>
      </c>
      <c r="B16" s="5" t="s">
        <v>82</v>
      </c>
      <c r="C16" s="5" t="s">
        <v>83</v>
      </c>
      <c r="D16" s="11" t="s">
        <v>84</v>
      </c>
      <c r="E16" s="6">
        <v>19881.97</v>
      </c>
      <c r="F16" s="6">
        <v>14214.8</v>
      </c>
      <c r="G16" s="7">
        <v>0</v>
      </c>
      <c r="H16" s="8">
        <v>0</v>
      </c>
      <c r="I16" s="5" t="s">
        <v>85</v>
      </c>
    </row>
    <row r="17" spans="1:9" s="2" customFormat="1" ht="64.95" customHeight="1">
      <c r="A17" s="5">
        <v>14</v>
      </c>
      <c r="B17" s="5" t="s">
        <v>86</v>
      </c>
      <c r="C17" s="5" t="s">
        <v>87</v>
      </c>
      <c r="D17" s="5" t="s">
        <v>88</v>
      </c>
      <c r="E17" s="6">
        <v>0</v>
      </c>
      <c r="F17" s="6">
        <v>0</v>
      </c>
      <c r="G17" s="7">
        <v>0</v>
      </c>
      <c r="H17" s="8">
        <v>0</v>
      </c>
      <c r="I17" s="5" t="s">
        <v>89</v>
      </c>
    </row>
  </sheetData>
  <mergeCells count="1">
    <mergeCell ref="A2:I2"/>
  </mergeCells>
  <phoneticPr fontId="10" type="noConversion"/>
  <pageMargins left="0.27500000000000002" right="0.23611111111111099" top="0.59027777777777801" bottom="0.75138888888888899" header="0.29861111111111099" footer="0.29861111111111099"/>
  <pageSetup paperSize="9" scale="66" fitToHeight="3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6"/>
  <sheetViews>
    <sheetView tabSelected="1" view="pageBreakPreview" zoomScale="70" zoomScaleNormal="75" zoomScaleSheetLayoutView="70" workbookViewId="0">
      <selection activeCell="I20" sqref="I20"/>
    </sheetView>
  </sheetViews>
  <sheetFormatPr defaultColWidth="6.77734375" defaultRowHeight="19.95" customHeight="1"/>
  <cols>
    <col min="1" max="1" width="7.109375" style="1" customWidth="1"/>
    <col min="2" max="2" width="52.109375" style="1" customWidth="1"/>
    <col min="3" max="3" width="52.44140625" style="1" customWidth="1"/>
    <col min="4" max="4" width="24.6640625" style="1" bestFit="1" customWidth="1"/>
    <col min="5" max="5" width="17.6640625" style="3" customWidth="1"/>
    <col min="6" max="6" width="25.6640625" style="3" customWidth="1"/>
    <col min="7" max="7" width="21.88671875" style="1" customWidth="1"/>
    <col min="8" max="8" width="23.6640625" style="1" customWidth="1"/>
    <col min="9" max="9" width="53.109375" style="1" customWidth="1"/>
    <col min="10" max="16384" width="6.77734375" style="4"/>
  </cols>
  <sheetData>
    <row r="1" spans="1:9" ht="19.95" customHeight="1">
      <c r="A1" s="30" t="s">
        <v>0</v>
      </c>
    </row>
    <row r="2" spans="1:9" ht="19.9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1" customFormat="1" ht="60" customHeight="1">
      <c r="A3" s="5" t="s">
        <v>2</v>
      </c>
      <c r="B3" s="5" t="s">
        <v>3</v>
      </c>
      <c r="C3" s="5" t="s">
        <v>4</v>
      </c>
      <c r="D3" s="5" t="s">
        <v>5</v>
      </c>
      <c r="E3" s="6" t="s">
        <v>6</v>
      </c>
      <c r="F3" s="6" t="s">
        <v>7</v>
      </c>
      <c r="G3" s="5" t="s">
        <v>8</v>
      </c>
      <c r="H3" s="5" t="s">
        <v>9</v>
      </c>
      <c r="I3" s="5" t="s">
        <v>10</v>
      </c>
    </row>
    <row r="4" spans="1:9" s="2" customFormat="1" ht="19.95" customHeight="1">
      <c r="A4" s="5">
        <v>1</v>
      </c>
      <c r="B4" s="5" t="s">
        <v>145</v>
      </c>
      <c r="C4" s="28" t="s">
        <v>95</v>
      </c>
      <c r="D4" s="28" t="s">
        <v>96</v>
      </c>
      <c r="E4" s="6">
        <v>3000</v>
      </c>
      <c r="F4" s="6">
        <v>937.5</v>
      </c>
      <c r="G4" s="7">
        <v>0</v>
      </c>
      <c r="H4" s="8">
        <v>0</v>
      </c>
      <c r="I4" s="28" t="s">
        <v>97</v>
      </c>
    </row>
    <row r="5" spans="1:9" s="2" customFormat="1" ht="40.049999999999997" customHeight="1">
      <c r="A5" s="5">
        <v>2</v>
      </c>
      <c r="B5" s="5" t="s">
        <v>99</v>
      </c>
      <c r="C5" s="28" t="s">
        <v>100</v>
      </c>
      <c r="D5" s="28" t="s">
        <v>98</v>
      </c>
      <c r="E5" s="6">
        <v>11840</v>
      </c>
      <c r="F5" s="6">
        <v>3195.76</v>
      </c>
      <c r="G5" s="7">
        <v>0</v>
      </c>
      <c r="H5" s="8">
        <v>0</v>
      </c>
      <c r="I5" s="28" t="s">
        <v>101</v>
      </c>
    </row>
    <row r="6" spans="1:9" s="2" customFormat="1" ht="40.049999999999997" customHeight="1">
      <c r="A6" s="5">
        <v>3</v>
      </c>
      <c r="B6" s="5" t="s">
        <v>102</v>
      </c>
      <c r="C6" s="28" t="s">
        <v>103</v>
      </c>
      <c r="D6" s="28" t="s">
        <v>104</v>
      </c>
      <c r="E6" s="6">
        <v>8500.01</v>
      </c>
      <c r="F6" s="6">
        <v>1679.07</v>
      </c>
      <c r="G6" s="7">
        <v>0</v>
      </c>
      <c r="H6" s="8">
        <v>0</v>
      </c>
      <c r="I6" s="28" t="s">
        <v>105</v>
      </c>
    </row>
    <row r="7" spans="1:9" s="2" customFormat="1" ht="19.95" customHeight="1">
      <c r="A7" s="5">
        <v>4</v>
      </c>
      <c r="B7" s="5" t="s">
        <v>106</v>
      </c>
      <c r="C7" s="5" t="s">
        <v>107</v>
      </c>
      <c r="D7" s="5" t="s">
        <v>108</v>
      </c>
      <c r="E7" s="6">
        <v>11500</v>
      </c>
      <c r="F7" s="6">
        <v>4098.88</v>
      </c>
      <c r="G7" s="7">
        <v>0</v>
      </c>
      <c r="H7" s="8">
        <v>0</v>
      </c>
      <c r="I7" s="5" t="s">
        <v>146</v>
      </c>
    </row>
    <row r="8" spans="1:9" s="2" customFormat="1" ht="19.95" customHeight="1">
      <c r="A8" s="5">
        <v>5</v>
      </c>
      <c r="B8" s="5" t="s">
        <v>109</v>
      </c>
      <c r="C8" s="5" t="s">
        <v>110</v>
      </c>
      <c r="D8" s="5" t="s">
        <v>111</v>
      </c>
      <c r="E8" s="6">
        <v>46200</v>
      </c>
      <c r="F8" s="6">
        <v>35500</v>
      </c>
      <c r="G8" s="7">
        <v>215887.85</v>
      </c>
      <c r="H8" s="8">
        <v>784112.15</v>
      </c>
      <c r="I8" s="29" t="s">
        <v>132</v>
      </c>
    </row>
    <row r="9" spans="1:9" s="2" customFormat="1" ht="40.049999999999997" customHeight="1">
      <c r="A9" s="5">
        <v>6</v>
      </c>
      <c r="B9" s="5" t="s">
        <v>112</v>
      </c>
      <c r="C9" s="5" t="s">
        <v>113</v>
      </c>
      <c r="D9" s="5" t="s">
        <v>114</v>
      </c>
      <c r="E9" s="6">
        <f>16750-2000-3000-3000-2000</f>
        <v>6750</v>
      </c>
      <c r="F9" s="6">
        <f>9870-650-2970-2970-1980</f>
        <v>1300</v>
      </c>
      <c r="G9" s="7">
        <v>0</v>
      </c>
      <c r="H9" s="8">
        <v>0</v>
      </c>
      <c r="I9" s="5" t="s">
        <v>115</v>
      </c>
    </row>
    <row r="10" spans="1:9" s="2" customFormat="1" ht="40.049999999999997" customHeight="1">
      <c r="A10" s="5">
        <v>7</v>
      </c>
      <c r="B10" s="5" t="s">
        <v>116</v>
      </c>
      <c r="C10" s="5" t="s">
        <v>117</v>
      </c>
      <c r="D10" s="5" t="s">
        <v>118</v>
      </c>
      <c r="E10" s="6">
        <v>0</v>
      </c>
      <c r="F10" s="6">
        <v>0</v>
      </c>
      <c r="G10" s="7">
        <v>0</v>
      </c>
      <c r="H10" s="8">
        <v>0</v>
      </c>
      <c r="I10" s="5" t="s">
        <v>122</v>
      </c>
    </row>
    <row r="11" spans="1:9" s="2" customFormat="1" ht="40.049999999999997" customHeight="1">
      <c r="A11" s="5">
        <v>8</v>
      </c>
      <c r="B11" s="5" t="s">
        <v>119</v>
      </c>
      <c r="C11" s="5" t="s">
        <v>120</v>
      </c>
      <c r="D11" s="5" t="s">
        <v>121</v>
      </c>
      <c r="E11" s="6">
        <v>13000</v>
      </c>
      <c r="F11" s="6">
        <v>5482.31</v>
      </c>
      <c r="G11" s="7">
        <v>0</v>
      </c>
      <c r="H11" s="8">
        <v>0</v>
      </c>
      <c r="I11" s="5" t="s">
        <v>123</v>
      </c>
    </row>
    <row r="12" spans="1:9" s="2" customFormat="1" ht="19.95" customHeight="1">
      <c r="A12" s="5">
        <v>9</v>
      </c>
      <c r="B12" s="5" t="s">
        <v>124</v>
      </c>
      <c r="C12" s="5" t="s">
        <v>125</v>
      </c>
      <c r="D12" s="5" t="s">
        <v>126</v>
      </c>
      <c r="E12" s="6">
        <v>0</v>
      </c>
      <c r="F12" s="6">
        <v>0</v>
      </c>
      <c r="G12" s="7">
        <v>0</v>
      </c>
      <c r="H12" s="8">
        <v>0</v>
      </c>
      <c r="I12" s="5" t="s">
        <v>127</v>
      </c>
    </row>
    <row r="13" spans="1:9" s="2" customFormat="1" ht="40.049999999999997" customHeight="1">
      <c r="A13" s="5">
        <v>10</v>
      </c>
      <c r="B13" s="5" t="s">
        <v>128</v>
      </c>
      <c r="C13" s="5" t="s">
        <v>129</v>
      </c>
      <c r="D13" s="5" t="s">
        <v>130</v>
      </c>
      <c r="E13" s="6">
        <v>4500</v>
      </c>
      <c r="F13" s="6">
        <v>1082.08</v>
      </c>
      <c r="G13" s="7">
        <v>0</v>
      </c>
      <c r="H13" s="8">
        <v>0</v>
      </c>
      <c r="I13" s="5" t="s">
        <v>131</v>
      </c>
    </row>
    <row r="14" spans="1:9" s="2" customFormat="1" ht="40.049999999999997" customHeight="1">
      <c r="A14" s="5">
        <v>11</v>
      </c>
      <c r="B14" s="5" t="s">
        <v>133</v>
      </c>
      <c r="C14" s="5" t="s">
        <v>134</v>
      </c>
      <c r="D14" s="5" t="s">
        <v>135</v>
      </c>
      <c r="E14" s="6">
        <v>39870</v>
      </c>
      <c r="F14" s="6">
        <v>0</v>
      </c>
      <c r="G14" s="7">
        <f>877426.64-0.01</f>
        <v>877426.63</v>
      </c>
      <c r="H14" s="8">
        <v>2122573.37</v>
      </c>
      <c r="I14" s="5" t="s">
        <v>136</v>
      </c>
    </row>
    <row r="15" spans="1:9" s="2" customFormat="1" ht="19.95" customHeight="1">
      <c r="A15" s="5">
        <v>12</v>
      </c>
      <c r="B15" s="5" t="s">
        <v>137</v>
      </c>
      <c r="C15" s="5" t="s">
        <v>138</v>
      </c>
      <c r="D15" s="11" t="s">
        <v>139</v>
      </c>
      <c r="E15" s="6">
        <v>13000</v>
      </c>
      <c r="F15" s="6">
        <v>0</v>
      </c>
      <c r="G15" s="7">
        <v>300000</v>
      </c>
      <c r="H15" s="8">
        <v>700000</v>
      </c>
      <c r="I15" s="5" t="s">
        <v>140</v>
      </c>
    </row>
    <row r="16" spans="1:9" s="2" customFormat="1" ht="40.049999999999997" customHeight="1">
      <c r="A16" s="5">
        <v>13</v>
      </c>
      <c r="B16" s="5" t="s">
        <v>141</v>
      </c>
      <c r="C16" s="5" t="s">
        <v>142</v>
      </c>
      <c r="D16" s="5" t="s">
        <v>143</v>
      </c>
      <c r="E16" s="6">
        <v>15400</v>
      </c>
      <c r="F16" s="6">
        <v>4732.78</v>
      </c>
      <c r="G16" s="7">
        <v>274026.03000000003</v>
      </c>
      <c r="H16" s="8">
        <v>725973.97</v>
      </c>
      <c r="I16" s="5" t="s">
        <v>144</v>
      </c>
    </row>
  </sheetData>
  <mergeCells count="1">
    <mergeCell ref="A2:I2"/>
  </mergeCells>
  <phoneticPr fontId="10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48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3</vt:i4>
      </vt:variant>
    </vt:vector>
  </HeadingPairs>
  <TitlesOfParts>
    <vt:vector size="7" baseType="lpstr">
      <vt:lpstr>汇总表2022</vt:lpstr>
      <vt:lpstr>Sheet2</vt:lpstr>
      <vt:lpstr>Sheet3</vt:lpstr>
      <vt:lpstr>Sheet1</vt:lpstr>
      <vt:lpstr>Sheet3!Print_Area</vt:lpstr>
      <vt:lpstr>Sheet1!Print_Titles</vt:lpstr>
      <vt:lpstr>Sheet3!Print_Titles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2024-10-17T08:20:38Z</cp:lastPrinted>
  <dcterms:created xsi:type="dcterms:W3CDTF">2006-09-13T11:21:00Z</dcterms:created>
  <dcterms:modified xsi:type="dcterms:W3CDTF">2024-11-12T05:42:16Z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A41F34268CBF409DB81A8AB6915C6254_13</vt:lpwstr>
  </property>
  <property fmtid="{D5CDD505-2E9C-101B-9397-08002B2CF9AE}" pid="3" name="KSOProductBuildVer">
    <vt:lpwstr>2052-11.1.0.14305</vt:lpwstr>
  </property>
</Properties>
</file>