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1" activeTab="1"/>
  </bookViews>
  <sheets>
    <sheet name="2022年支持地方落实其他减税降费政策专项资金预算分配表（分发" sheetId="1" state="hidden" r:id="rId1"/>
    <sheet name="2022年支持地方落实其他减税降费政策专项资金预算分配表(数)" sheetId="2" r:id="rId2"/>
  </sheets>
  <externalReferences>
    <externalReference r:id="rId3"/>
  </externalReferences>
  <definedNames>
    <definedName name="JS区域">'[1]J04-1分省基础数据'!$C$13:$C$53</definedName>
  </definedNames>
  <calcPr calcId="144525"/>
</workbook>
</file>

<file path=xl/sharedStrings.xml><?xml version="1.0" encoding="utf-8"?>
<sst xmlns="http://schemas.openxmlformats.org/spreadsheetml/2006/main" count="143" uniqueCount="57">
  <si>
    <r>
      <rPr>
        <sz val="26"/>
        <color theme="1"/>
        <rFont val="Times New Roman"/>
        <charset val="134"/>
      </rPr>
      <t>2022</t>
    </r>
    <r>
      <rPr>
        <sz val="26"/>
        <color theme="1"/>
        <rFont val="方正小标宋简体"/>
        <charset val="134"/>
      </rPr>
      <t>年支持小微企业留抵退税有关专项资金预算分配表</t>
    </r>
  </si>
  <si>
    <r>
      <rPr>
        <sz val="18"/>
        <color theme="1"/>
        <rFont val="宋体"/>
        <charset val="134"/>
      </rPr>
      <t>单位：亿元</t>
    </r>
  </si>
  <si>
    <r>
      <rPr>
        <sz val="18"/>
        <rFont val="黑体"/>
        <charset val="134"/>
      </rPr>
      <t>地</t>
    </r>
    <r>
      <rPr>
        <sz val="18"/>
        <rFont val="Times New Roman"/>
        <charset val="134"/>
      </rPr>
      <t xml:space="preserve">    </t>
    </r>
    <r>
      <rPr>
        <sz val="18"/>
        <rFont val="黑体"/>
        <charset val="134"/>
      </rPr>
      <t>区</t>
    </r>
  </si>
  <si>
    <r>
      <rPr>
        <sz val="18"/>
        <rFont val="黑体"/>
        <charset val="134"/>
      </rPr>
      <t>专项资金合计</t>
    </r>
  </si>
  <si>
    <r>
      <rPr>
        <sz val="18"/>
        <rFont val="黑体"/>
        <charset val="134"/>
      </rPr>
      <t>支持小微企业</t>
    </r>
    <r>
      <rPr>
        <sz val="18"/>
        <rFont val="Times New Roman"/>
        <charset val="134"/>
      </rPr>
      <t xml:space="preserve">
</t>
    </r>
    <r>
      <rPr>
        <sz val="18"/>
        <rFont val="黑体"/>
        <charset val="134"/>
      </rPr>
      <t>落实新出台留抵退税政策的专项资金</t>
    </r>
  </si>
  <si>
    <t>支持小微企业按原有政策实施的制度性留抵退税的专项资金</t>
  </si>
  <si>
    <r>
      <rPr>
        <sz val="18"/>
        <rFont val="宋体"/>
        <charset val="134"/>
      </rPr>
      <t>项目代码</t>
    </r>
  </si>
  <si>
    <t>Z225110010006</t>
  </si>
  <si>
    <t>Z225110010007</t>
  </si>
  <si>
    <r>
      <rPr>
        <sz val="18"/>
        <rFont val="Times New Roman"/>
        <charset val="134"/>
      </rPr>
      <t>2022</t>
    </r>
    <r>
      <rPr>
        <sz val="18"/>
        <rFont val="宋体"/>
        <charset val="134"/>
      </rPr>
      <t>年政府收支分类科目</t>
    </r>
  </si>
  <si>
    <r>
      <rPr>
        <sz val="16"/>
        <color indexed="8"/>
        <rFont val="Times New Roman"/>
        <charset val="134"/>
      </rPr>
      <t>1100296</t>
    </r>
    <r>
      <rPr>
        <sz val="16"/>
        <color indexed="8"/>
        <rFont val="黑体"/>
        <charset val="134"/>
      </rPr>
      <t>增值税留抵退税转移支付收入</t>
    </r>
  </si>
  <si>
    <r>
      <rPr>
        <sz val="16"/>
        <color rgb="FF000000"/>
        <rFont val="Times New Roman"/>
        <charset val="134"/>
      </rPr>
      <t>1100297</t>
    </r>
    <r>
      <rPr>
        <sz val="16"/>
        <color rgb="FF000000"/>
        <rFont val="黑体"/>
        <charset val="134"/>
      </rPr>
      <t>其他退税减税降费转移支付收入</t>
    </r>
  </si>
  <si>
    <r>
      <rPr>
        <sz val="18"/>
        <rFont val="宋体"/>
        <charset val="134"/>
      </rPr>
      <t>地方合计</t>
    </r>
  </si>
  <si>
    <r>
      <rPr>
        <sz val="18"/>
        <rFont val="宋体"/>
        <charset val="134"/>
      </rPr>
      <t>北京市</t>
    </r>
  </si>
  <si>
    <t>东</t>
  </si>
  <si>
    <r>
      <rPr>
        <sz val="18"/>
        <rFont val="宋体"/>
        <charset val="134"/>
      </rPr>
      <t>天津市</t>
    </r>
  </si>
  <si>
    <r>
      <rPr>
        <sz val="18"/>
        <rFont val="宋体"/>
        <charset val="134"/>
      </rPr>
      <t>河北省</t>
    </r>
  </si>
  <si>
    <t>中</t>
  </si>
  <si>
    <r>
      <rPr>
        <sz val="18"/>
        <rFont val="宋体"/>
        <charset val="134"/>
      </rPr>
      <t>山西省</t>
    </r>
  </si>
  <si>
    <r>
      <rPr>
        <sz val="18"/>
        <rFont val="宋体"/>
        <charset val="134"/>
      </rPr>
      <t>内蒙古自治区</t>
    </r>
  </si>
  <si>
    <t>西</t>
  </si>
  <si>
    <t>辽宁地区（不含大连市）</t>
  </si>
  <si>
    <r>
      <rPr>
        <sz val="18"/>
        <rFont val="宋体"/>
        <charset val="134"/>
      </rPr>
      <t>大连市</t>
    </r>
  </si>
  <si>
    <r>
      <rPr>
        <sz val="18"/>
        <rFont val="宋体"/>
        <charset val="134"/>
      </rPr>
      <t>吉林省</t>
    </r>
  </si>
  <si>
    <r>
      <rPr>
        <sz val="18"/>
        <rFont val="宋体"/>
        <charset val="134"/>
      </rPr>
      <t>黑龙江省</t>
    </r>
  </si>
  <si>
    <r>
      <rPr>
        <sz val="18"/>
        <rFont val="宋体"/>
        <charset val="134"/>
      </rPr>
      <t>上海市</t>
    </r>
  </si>
  <si>
    <r>
      <rPr>
        <sz val="18"/>
        <rFont val="宋体"/>
        <charset val="134"/>
      </rPr>
      <t>江苏省</t>
    </r>
  </si>
  <si>
    <t>浙江地区（不含宁波市）</t>
  </si>
  <si>
    <r>
      <rPr>
        <sz val="18"/>
        <rFont val="宋体"/>
        <charset val="134"/>
      </rPr>
      <t>宁波市</t>
    </r>
  </si>
  <si>
    <r>
      <rPr>
        <sz val="18"/>
        <rFont val="宋体"/>
        <charset val="134"/>
      </rPr>
      <t>安徽省</t>
    </r>
  </si>
  <si>
    <t>福建地区（不含厦门市）</t>
  </si>
  <si>
    <r>
      <rPr>
        <sz val="18"/>
        <rFont val="宋体"/>
        <charset val="134"/>
      </rPr>
      <t>厦门市</t>
    </r>
  </si>
  <si>
    <r>
      <rPr>
        <sz val="18"/>
        <rFont val="宋体"/>
        <charset val="134"/>
      </rPr>
      <t>江西省</t>
    </r>
  </si>
  <si>
    <t>山东地区（不含青岛市）</t>
  </si>
  <si>
    <r>
      <rPr>
        <sz val="18"/>
        <rFont val="宋体"/>
        <charset val="134"/>
      </rPr>
      <t>青岛市</t>
    </r>
  </si>
  <si>
    <r>
      <rPr>
        <sz val="18"/>
        <rFont val="宋体"/>
        <charset val="134"/>
      </rPr>
      <t>河南省</t>
    </r>
  </si>
  <si>
    <r>
      <rPr>
        <sz val="18"/>
        <rFont val="宋体"/>
        <charset val="134"/>
      </rPr>
      <t>湖北省</t>
    </r>
  </si>
  <si>
    <r>
      <rPr>
        <sz val="18"/>
        <rFont val="宋体"/>
        <charset val="134"/>
      </rPr>
      <t>湖南省</t>
    </r>
  </si>
  <si>
    <t>广东地区（不含深圳市）</t>
  </si>
  <si>
    <r>
      <rPr>
        <sz val="18"/>
        <rFont val="宋体"/>
        <charset val="134"/>
      </rPr>
      <t>深圳市</t>
    </r>
  </si>
  <si>
    <r>
      <rPr>
        <sz val="18"/>
        <rFont val="宋体"/>
        <charset val="134"/>
      </rPr>
      <t>广西壮族自治区</t>
    </r>
  </si>
  <si>
    <r>
      <rPr>
        <sz val="18"/>
        <rFont val="宋体"/>
        <charset val="134"/>
      </rPr>
      <t>海南省</t>
    </r>
  </si>
  <si>
    <r>
      <rPr>
        <sz val="18"/>
        <rFont val="宋体"/>
        <charset val="134"/>
      </rPr>
      <t>重庆市</t>
    </r>
  </si>
  <si>
    <r>
      <rPr>
        <sz val="18"/>
        <rFont val="宋体"/>
        <charset val="134"/>
      </rPr>
      <t>四川省</t>
    </r>
  </si>
  <si>
    <r>
      <rPr>
        <sz val="18"/>
        <rFont val="宋体"/>
        <charset val="134"/>
      </rPr>
      <t>贵州省</t>
    </r>
  </si>
  <si>
    <r>
      <rPr>
        <sz val="18"/>
        <rFont val="宋体"/>
        <charset val="134"/>
      </rPr>
      <t>云南省</t>
    </r>
  </si>
  <si>
    <r>
      <rPr>
        <sz val="18"/>
        <rFont val="宋体"/>
        <charset val="134"/>
      </rPr>
      <t>西藏自治区</t>
    </r>
  </si>
  <si>
    <r>
      <rPr>
        <sz val="18"/>
        <rFont val="宋体"/>
        <charset val="134"/>
      </rPr>
      <t>陕西省</t>
    </r>
  </si>
  <si>
    <r>
      <rPr>
        <sz val="18"/>
        <rFont val="宋体"/>
        <charset val="134"/>
      </rPr>
      <t>甘肃省</t>
    </r>
  </si>
  <si>
    <r>
      <rPr>
        <sz val="18"/>
        <rFont val="宋体"/>
        <charset val="134"/>
      </rPr>
      <t>青海省</t>
    </r>
  </si>
  <si>
    <r>
      <rPr>
        <sz val="18"/>
        <rFont val="宋体"/>
        <charset val="134"/>
      </rPr>
      <t>宁夏回族自治区</t>
    </r>
  </si>
  <si>
    <r>
      <rPr>
        <sz val="18"/>
        <rFont val="宋体"/>
        <charset val="134"/>
      </rPr>
      <t>新疆维吾尔自治区</t>
    </r>
  </si>
  <si>
    <r>
      <rPr>
        <sz val="18"/>
        <rFont val="宋体"/>
        <charset val="134"/>
      </rPr>
      <t>新疆生产建设兵团</t>
    </r>
  </si>
  <si>
    <t>东部地区</t>
  </si>
  <si>
    <t>中部地区</t>
  </si>
  <si>
    <t>西部地区</t>
  </si>
  <si>
    <r>
      <rPr>
        <sz val="16"/>
        <color rgb="FF000000"/>
        <rFont val="Times New Roman"/>
        <charset val="134"/>
      </rPr>
      <t>1100296</t>
    </r>
    <r>
      <rPr>
        <sz val="16"/>
        <color rgb="FF000000"/>
        <rFont val="黑体"/>
        <charset val="134"/>
      </rPr>
      <t>增值税留抵</t>
    </r>
    <r>
      <rPr>
        <sz val="16"/>
        <color rgb="FF000000"/>
        <rFont val="Times New Roman"/>
        <charset val="134"/>
      </rPr>
      <t xml:space="preserve">
</t>
    </r>
    <r>
      <rPr>
        <sz val="16"/>
        <color rgb="FF000000"/>
        <rFont val="黑体"/>
        <charset val="134"/>
      </rPr>
      <t>退税转移支付收入</t>
    </r>
  </si>
</sst>
</file>

<file path=xl/styles.xml><?xml version="1.0" encoding="utf-8"?>
<styleSheet xmlns="http://schemas.openxmlformats.org/spreadsheetml/2006/main">
  <numFmts count="8">
    <numFmt numFmtId="176" formatCode="\ \ \ \ @"/>
    <numFmt numFmtId="177" formatCode="\ @"/>
    <numFmt numFmtId="42" formatCode="_ &quot;￥&quot;* #,##0_ ;_ &quot;￥&quot;* \-#,##0_ ;_ &quot;￥&quot;* &quot;-&quot;_ ;_ @_ "/>
    <numFmt numFmtId="178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179" formatCode="0.00_ \ "/>
    <numFmt numFmtId="41" formatCode="_ * #,##0_ ;_ * \-#,##0_ ;_ * &quot;-&quot;_ ;_ @_ "/>
  </numFmts>
  <fonts count="35">
    <font>
      <sz val="12"/>
      <color theme="1"/>
      <name val="宋体"/>
      <charset val="134"/>
    </font>
    <font>
      <sz val="12"/>
      <color theme="1"/>
      <name val="Times New Roman"/>
      <charset val="134"/>
    </font>
    <font>
      <sz val="26"/>
      <color theme="1"/>
      <name val="Times New Roman"/>
      <charset val="134"/>
    </font>
    <font>
      <sz val="22"/>
      <color indexed="8"/>
      <name val="Times New Roman"/>
      <charset val="134"/>
    </font>
    <font>
      <sz val="18"/>
      <color theme="1"/>
      <name val="Times New Roman"/>
      <charset val="134"/>
    </font>
    <font>
      <sz val="18"/>
      <name val="Times New Roman"/>
      <charset val="134"/>
    </font>
    <font>
      <sz val="18"/>
      <name val="黑体"/>
      <charset val="134"/>
    </font>
    <font>
      <sz val="16"/>
      <color indexed="8"/>
      <name val="Times New Roman"/>
      <charset val="134"/>
    </font>
    <font>
      <sz val="16"/>
      <color rgb="FF000000"/>
      <name val="Times New Roman"/>
      <charset val="134"/>
    </font>
    <font>
      <sz val="1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26"/>
      <color theme="1"/>
      <name val="方正小标宋简体"/>
      <charset val="134"/>
    </font>
    <font>
      <sz val="18"/>
      <color theme="1"/>
      <name val="宋体"/>
      <charset val="134"/>
    </font>
    <font>
      <sz val="16"/>
      <color rgb="FF000000"/>
      <name val="黑体"/>
      <charset val="134"/>
    </font>
    <font>
      <sz val="16"/>
      <color indexed="8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29">
    <border>
      <left/>
      <right/>
      <top/>
      <bottom/>
      <diagonal/>
    </border>
    <border>
      <left/>
      <right style="thin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/>
      <top style="medium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double">
        <color auto="true"/>
      </top>
      <bottom style="thin">
        <color auto="true"/>
      </bottom>
      <diagonal/>
    </border>
    <border>
      <left style="thin">
        <color auto="true"/>
      </left>
      <right/>
      <top style="double">
        <color auto="true"/>
      </top>
      <bottom style="thin">
        <color auto="true"/>
      </bottom>
      <diagonal/>
    </border>
    <border>
      <left/>
      <right style="thin">
        <color auto="true"/>
      </right>
      <top/>
      <bottom/>
      <diagonal/>
    </border>
    <border>
      <left style="thin">
        <color auto="true"/>
      </left>
      <right/>
      <top/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 style="thin">
        <color auto="true"/>
      </right>
      <top/>
      <bottom style="medium">
        <color auto="true"/>
      </bottom>
      <diagonal/>
    </border>
    <border>
      <left style="thin">
        <color auto="true"/>
      </left>
      <right/>
      <top/>
      <bottom style="medium">
        <color auto="true"/>
      </bottom>
      <diagonal/>
    </border>
    <border>
      <left/>
      <right/>
      <top style="double">
        <color auto="true"/>
      </top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22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3" fillId="0" borderId="23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7" fillId="0" borderId="26" applyNumberFormat="false" applyFill="false" applyAlignment="false" applyProtection="false">
      <alignment vertical="center"/>
    </xf>
    <xf numFmtId="9" fontId="14" fillId="0" borderId="0" applyFont="false" applyFill="false" applyBorder="false" applyAlignment="false" applyProtection="false">
      <alignment vertical="center"/>
    </xf>
    <xf numFmtId="43" fontId="14" fillId="0" borderId="0" applyFont="false" applyFill="false" applyBorder="false" applyAlignment="false" applyProtection="false">
      <alignment vertical="center"/>
    </xf>
    <xf numFmtId="0" fontId="15" fillId="0" borderId="22" applyNumberFormat="false" applyFill="false" applyAlignment="false" applyProtection="false">
      <alignment vertical="center"/>
    </xf>
    <xf numFmtId="42" fontId="14" fillId="0" borderId="0" applyFon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25" fillId="0" borderId="22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44" fontId="14" fillId="0" borderId="0" applyFont="false" applyFill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26" fillId="12" borderId="25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41" fontId="14" fillId="0" borderId="0" applyFont="false" applyFill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21" fillId="18" borderId="25" applyNumberFormat="false" applyAlignment="false" applyProtection="false">
      <alignment vertical="center"/>
    </xf>
    <xf numFmtId="0" fontId="19" fillId="12" borderId="24" applyNumberFormat="false" applyAlignment="false" applyProtection="false">
      <alignment vertical="center"/>
    </xf>
    <xf numFmtId="0" fontId="30" fillId="31" borderId="28" applyNumberFormat="false" applyAlignment="false" applyProtection="false">
      <alignment vertical="center"/>
    </xf>
    <xf numFmtId="0" fontId="28" fillId="0" borderId="27" applyNumberFormat="false" applyFill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4" fillId="9" borderId="21" applyNumberFormat="false" applyFon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9" fillId="30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20" fillId="15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Alignment="true">
      <alignment horizontal="center" vertical="center" wrapText="true"/>
    </xf>
    <xf numFmtId="0" fontId="3" fillId="0" borderId="0" xfId="1" applyFont="true" applyFill="true" applyAlignment="true">
      <alignment vertical="center" wrapText="true"/>
    </xf>
    <xf numFmtId="0" fontId="4" fillId="0" borderId="0" xfId="0" applyFont="true" applyAlignment="true">
      <alignment horizontal="right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3" xfId="0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0" fontId="5" fillId="0" borderId="5" xfId="0" applyFont="true" applyFill="true" applyBorder="true" applyAlignment="true">
      <alignment horizontal="center" vertical="center" wrapText="true"/>
    </xf>
    <xf numFmtId="0" fontId="5" fillId="0" borderId="6" xfId="0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/>
    </xf>
    <xf numFmtId="0" fontId="5" fillId="0" borderId="7" xfId="0" applyFont="true" applyFill="true" applyBorder="true" applyAlignment="true">
      <alignment horizontal="center" vertical="center" wrapText="true"/>
    </xf>
    <xf numFmtId="177" fontId="7" fillId="0" borderId="5" xfId="1" applyNumberFormat="true" applyFont="true" applyFill="true" applyBorder="true" applyAlignment="true">
      <alignment horizontal="center" vertical="center"/>
    </xf>
    <xf numFmtId="177" fontId="7" fillId="0" borderId="6" xfId="1" applyNumberFormat="true" applyFont="true" applyFill="true" applyBorder="true" applyAlignment="true">
      <alignment horizontal="center" vertical="center"/>
    </xf>
    <xf numFmtId="177" fontId="8" fillId="0" borderId="5" xfId="1" applyNumberFormat="true" applyFont="true" applyFill="true" applyBorder="true" applyAlignment="true">
      <alignment horizontal="center" vertical="center" wrapText="true"/>
    </xf>
    <xf numFmtId="177" fontId="8" fillId="0" borderId="6" xfId="1" applyNumberFormat="true" applyFont="true" applyFill="true" applyBorder="true" applyAlignment="true">
      <alignment horizontal="center" vertical="center" wrapText="true"/>
    </xf>
    <xf numFmtId="0" fontId="5" fillId="0" borderId="8" xfId="0" applyFont="true" applyFill="true" applyBorder="true" applyAlignment="true">
      <alignment horizontal="distributed" vertical="center"/>
    </xf>
    <xf numFmtId="179" fontId="5" fillId="0" borderId="9" xfId="0" applyNumberFormat="true" applyFont="true" applyFill="true" applyBorder="true" applyAlignment="true">
      <alignment horizontal="right" vertical="center" indent="1"/>
    </xf>
    <xf numFmtId="0" fontId="5" fillId="0" borderId="10" xfId="0" applyFont="true" applyFill="true" applyBorder="true" applyAlignment="true">
      <alignment horizontal="distributed" vertical="center"/>
    </xf>
    <xf numFmtId="179" fontId="5" fillId="0" borderId="11" xfId="0" applyNumberFormat="true" applyFont="true" applyFill="true" applyBorder="true" applyAlignment="true">
      <alignment horizontal="right" vertical="center" indent="1"/>
    </xf>
    <xf numFmtId="0" fontId="5" fillId="0" borderId="12" xfId="0" applyFont="true" applyFill="true" applyBorder="true" applyAlignment="true">
      <alignment horizontal="distributed" vertical="center"/>
    </xf>
    <xf numFmtId="179" fontId="5" fillId="0" borderId="13" xfId="0" applyNumberFormat="true" applyFont="true" applyFill="true" applyBorder="true" applyAlignment="true">
      <alignment horizontal="right" vertical="center" indent="1"/>
    </xf>
    <xf numFmtId="0" fontId="9" fillId="0" borderId="10" xfId="0" applyFont="true" applyFill="true" applyBorder="true" applyAlignment="true">
      <alignment horizontal="distributed" vertical="center"/>
    </xf>
    <xf numFmtId="0" fontId="5" fillId="0" borderId="14" xfId="0" applyFont="true" applyFill="true" applyBorder="true" applyAlignment="true">
      <alignment horizontal="distributed" vertical="center"/>
    </xf>
    <xf numFmtId="179" fontId="5" fillId="0" borderId="15" xfId="0" applyNumberFormat="true" applyFont="true" applyFill="true" applyBorder="true" applyAlignment="true">
      <alignment horizontal="right" vertical="center" indent="1"/>
    </xf>
    <xf numFmtId="178" fontId="5" fillId="0" borderId="16" xfId="0" applyNumberFormat="true" applyFont="true" applyFill="true" applyBorder="true" applyAlignment="true">
      <alignment horizontal="distributed" vertical="center"/>
    </xf>
    <xf numFmtId="179" fontId="5" fillId="0" borderId="17" xfId="0" applyNumberFormat="true" applyFont="true" applyFill="true" applyBorder="true" applyAlignment="true">
      <alignment horizontal="right" vertical="center" indent="1"/>
    </xf>
    <xf numFmtId="176" fontId="0" fillId="0" borderId="0" xfId="0" applyNumberFormat="true" applyFont="true" applyAlignment="true">
      <alignment vertical="center" wrapText="true"/>
    </xf>
    <xf numFmtId="176" fontId="1" fillId="0" borderId="0" xfId="0" applyNumberFormat="true" applyFont="true" applyAlignment="true">
      <alignment vertical="center" wrapText="true"/>
    </xf>
    <xf numFmtId="178" fontId="1" fillId="0" borderId="0" xfId="0" applyNumberFormat="true" applyFont="true">
      <alignment vertical="center"/>
    </xf>
    <xf numFmtId="0" fontId="5" fillId="0" borderId="12" xfId="0" applyFont="true" applyFill="true" applyBorder="true" applyAlignment="true">
      <alignment horizontal="center" vertical="center"/>
    </xf>
    <xf numFmtId="177" fontId="7" fillId="0" borderId="5" xfId="1" applyNumberFormat="true" applyFont="true" applyFill="true" applyBorder="true" applyAlignment="true">
      <alignment vertical="center"/>
    </xf>
    <xf numFmtId="177" fontId="7" fillId="0" borderId="5" xfId="1" applyNumberFormat="true" applyFont="true" applyFill="true" applyBorder="true" applyAlignment="true">
      <alignment vertical="center" wrapText="true"/>
    </xf>
    <xf numFmtId="0" fontId="5" fillId="0" borderId="18" xfId="0" applyFont="true" applyFill="true" applyBorder="true" applyAlignment="true">
      <alignment horizontal="distributed" vertical="center"/>
    </xf>
    <xf numFmtId="0" fontId="5" fillId="0" borderId="0" xfId="0" applyFont="true" applyFill="true" applyBorder="true" applyAlignment="true">
      <alignment horizontal="distributed" vertical="center"/>
    </xf>
    <xf numFmtId="0" fontId="5" fillId="0" borderId="19" xfId="0" applyFont="true" applyFill="true" applyBorder="true" applyAlignment="true">
      <alignment horizontal="distributed" vertical="center"/>
    </xf>
    <xf numFmtId="0" fontId="9" fillId="0" borderId="0" xfId="0" applyFont="true" applyFill="true" applyBorder="true" applyAlignment="true">
      <alignment horizontal="distributed" vertical="center"/>
    </xf>
    <xf numFmtId="0" fontId="5" fillId="0" borderId="20" xfId="0" applyFont="true" applyFill="true" applyBorder="true" applyAlignment="true">
      <alignment horizontal="distributed" vertical="center"/>
    </xf>
    <xf numFmtId="0" fontId="0" fillId="0" borderId="0" xfId="0" applyFont="true">
      <alignment vertical="center"/>
    </xf>
    <xf numFmtId="177" fontId="7" fillId="0" borderId="6" xfId="1" applyNumberFormat="true" applyFont="true" applyFill="true" applyBorder="true" applyAlignment="true">
      <alignment vertical="center"/>
    </xf>
    <xf numFmtId="177" fontId="8" fillId="0" borderId="6" xfId="1" applyNumberFormat="true" applyFont="true" applyFill="true" applyBorder="true" applyAlignment="true">
      <alignment vertical="center" wrapText="true"/>
    </xf>
  </cellXfs>
  <cellStyles count="50">
    <cellStyle name="常规" xfId="0" builtinId="0"/>
    <cellStyle name="常规_按省区上报情况测算结果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anshan/&#26700;&#38754;/0316&#35299;&#26976;/Desktop/&#26032;&#24314;&#25991;&#20214;&#22841;/20190709/2019&#24180;&#21439;&#32423;&#22522;&#26412;&#36130;&#21147;&#20445;&#38556;&#36716;&#31227;&#25903;&#20184;&#27979;&#31639;2019070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、结果表"/>
      <sheetName val="F01-1发文表"/>
      <sheetName val="F01-2发文表 (亿)"/>
      <sheetName val="F02三保和付息补助"/>
      <sheetName val="F03减税补助"/>
      <sheetName val="F04其他深度贫困地区"/>
      <sheetName val="F05改善均衡度奖励"/>
      <sheetName val="F06加强财政管理"/>
      <sheetName val="二、过渡表"/>
      <sheetName val="G01三保和付息需求基数"/>
      <sheetName val="G02均衡度奖励"/>
      <sheetName val="G03省级努力程度"/>
      <sheetName val="三、测算表"/>
      <sheetName val="C01县级测算"/>
      <sheetName val="C02财力分级表"/>
      <sheetName val="C03均衡度测算"/>
      <sheetName val="C04-1工资运转"/>
      <sheetName val="C04-2民生"/>
      <sheetName val="四、基础数据"/>
      <sheetName val="J01编码表"/>
      <sheetName val="J02分配因素"/>
      <sheetName val="J03标准"/>
      <sheetName val="J04-1分省基础数据"/>
      <sheetName val="J04-2分县基础数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P49"/>
  <sheetViews>
    <sheetView workbookViewId="0">
      <pane xSplit="1" ySplit="7" topLeftCell="B22" activePane="bottomRight" state="frozen"/>
      <selection/>
      <selection pane="topRight"/>
      <selection pane="bottomLeft"/>
      <selection pane="bottomRight" activeCell="A25" sqref="$A25:$XFD25"/>
    </sheetView>
  </sheetViews>
  <sheetFormatPr defaultColWidth="9" defaultRowHeight="15.75"/>
  <cols>
    <col min="1" max="2" width="36.875" style="1" customWidth="true"/>
    <col min="3" max="5" width="27.25" style="1" customWidth="true"/>
    <col min="6" max="8" width="9" style="1"/>
    <col min="9" max="9" width="12.625" style="1"/>
    <col min="10" max="13" width="9" style="1"/>
    <col min="14" max="14" width="12.625" style="1"/>
    <col min="15" max="15" width="13.75" style="30"/>
    <col min="16" max="16" width="31" style="1" customWidth="true"/>
    <col min="17" max="16384" width="9" style="1"/>
  </cols>
  <sheetData>
    <row r="1" ht="87" customHeight="true" spans="1:7">
      <c r="A1" s="2" t="s">
        <v>0</v>
      </c>
      <c r="B1" s="2"/>
      <c r="C1" s="2"/>
      <c r="D1" s="2"/>
      <c r="E1" s="2"/>
      <c r="F1" s="3"/>
      <c r="G1" s="3"/>
    </row>
    <row r="2" ht="31" customHeight="true" spans="1:7">
      <c r="A2" s="2"/>
      <c r="B2" s="2"/>
      <c r="D2" s="3"/>
      <c r="E2" s="4" t="s">
        <v>1</v>
      </c>
      <c r="F2" s="3"/>
      <c r="G2" s="3"/>
    </row>
    <row r="3" ht="57" customHeight="true" spans="1:5">
      <c r="A3" s="5" t="s">
        <v>2</v>
      </c>
      <c r="B3" s="5"/>
      <c r="C3" s="6" t="s">
        <v>3</v>
      </c>
      <c r="D3" s="6" t="s">
        <v>4</v>
      </c>
      <c r="E3" s="7" t="s">
        <v>5</v>
      </c>
    </row>
    <row r="4" ht="57" customHeight="true" spans="1:5">
      <c r="A4" s="8"/>
      <c r="B4" s="8"/>
      <c r="C4" s="9"/>
      <c r="D4" s="9"/>
      <c r="E4" s="10"/>
    </row>
    <row r="5" ht="48" customHeight="true" spans="1:5">
      <c r="A5" s="11" t="s">
        <v>6</v>
      </c>
      <c r="B5" s="31"/>
      <c r="C5" s="12"/>
      <c r="D5" s="32" t="s">
        <v>7</v>
      </c>
      <c r="E5" s="40" t="s">
        <v>8</v>
      </c>
    </row>
    <row r="6" ht="48" customHeight="true" spans="1:5">
      <c r="A6" s="11" t="s">
        <v>9</v>
      </c>
      <c r="B6" s="31"/>
      <c r="C6" s="12"/>
      <c r="D6" s="33" t="s">
        <v>10</v>
      </c>
      <c r="E6" s="41" t="s">
        <v>11</v>
      </c>
    </row>
    <row r="7" ht="24" spans="1:14">
      <c r="A7" s="17" t="s">
        <v>12</v>
      </c>
      <c r="B7" s="34"/>
      <c r="C7" s="18">
        <f>SUM(C8:C44)</f>
        <v>4000</v>
      </c>
      <c r="D7" s="18">
        <f>SUM(D8:D44)</f>
        <v>3042.15</v>
      </c>
      <c r="E7" s="18">
        <f>SUM(E8:E44)</f>
        <v>957.85</v>
      </c>
      <c r="I7" s="1">
        <v>0.992787</v>
      </c>
      <c r="L7" s="1">
        <f>SUM(L8:L44)</f>
        <v>4029.04</v>
      </c>
      <c r="M7" s="1">
        <f>SUM(M8:M44)</f>
        <v>-29.04</v>
      </c>
      <c r="N7" s="1">
        <f t="shared" ref="N7:N36" si="0">L7/$L$7*$C$7</f>
        <v>4000</v>
      </c>
    </row>
    <row r="8" ht="23.25" spans="1:16">
      <c r="A8" s="19" t="s">
        <v>13</v>
      </c>
      <c r="B8" s="35" t="s">
        <v>14</v>
      </c>
      <c r="C8" s="20">
        <f t="shared" ref="C7:C44" si="1">D8+E8</f>
        <v>225.5</v>
      </c>
      <c r="D8" s="20">
        <f>ROUND(H8*$I$7,2)</f>
        <v>185.29</v>
      </c>
      <c r="E8" s="20">
        <f>ROUND(I8*$I$7,2)</f>
        <v>40.21</v>
      </c>
      <c r="F8" s="1">
        <f>RANK(C8,$C$8:$C$44,0)</f>
        <v>5</v>
      </c>
      <c r="H8" s="1">
        <v>186.64</v>
      </c>
      <c r="I8" s="1">
        <v>40.5</v>
      </c>
      <c r="K8" s="1">
        <f>D8+E8-C8</f>
        <v>0</v>
      </c>
      <c r="L8" s="1">
        <f>H8+I8</f>
        <v>227.14</v>
      </c>
      <c r="M8" s="1">
        <f>C8-L8</f>
        <v>-1.63999999999999</v>
      </c>
      <c r="N8" s="1">
        <f t="shared" si="0"/>
        <v>225.50284931398</v>
      </c>
      <c r="O8" s="30">
        <f>N8-L8</f>
        <v>-1.63715068601957</v>
      </c>
      <c r="P8" s="1">
        <f>M8-O8</f>
        <v>-0.00284931398041977</v>
      </c>
    </row>
    <row r="9" ht="23.25" spans="1:16">
      <c r="A9" s="19" t="s">
        <v>15</v>
      </c>
      <c r="B9" s="35" t="s">
        <v>14</v>
      </c>
      <c r="C9" s="20">
        <f t="shared" si="1"/>
        <v>79.27</v>
      </c>
      <c r="D9" s="20">
        <f t="shared" ref="D8:D44" si="2">ROUND(H9*$I$7,2)</f>
        <v>64.97</v>
      </c>
      <c r="E9" s="20">
        <f t="shared" ref="E8:E44" si="3">ROUND(I9*$I$7,2)</f>
        <v>14.3</v>
      </c>
      <c r="F9" s="1">
        <f t="shared" ref="F9:F44" si="4">RANK(C9,$C$8:$C$44,0)</f>
        <v>20</v>
      </c>
      <c r="H9" s="1">
        <v>65.44</v>
      </c>
      <c r="I9" s="1">
        <v>14.4</v>
      </c>
      <c r="K9" s="1">
        <f t="shared" ref="K9:K44" si="5">D9+E9-C9</f>
        <v>0</v>
      </c>
      <c r="L9" s="1">
        <f t="shared" ref="L9:L44" si="6">H9+I9</f>
        <v>79.84</v>
      </c>
      <c r="M9" s="1">
        <f t="shared" ref="M9:M44" si="7">C9-L9</f>
        <v>-0.570000000000007</v>
      </c>
      <c r="N9" s="1">
        <f t="shared" si="0"/>
        <v>79.2645394436392</v>
      </c>
      <c r="O9" s="30">
        <f t="shared" ref="O9:O44" si="8">N9-L9</f>
        <v>-0.575460556360838</v>
      </c>
      <c r="P9" s="1">
        <f t="shared" ref="P9:P44" si="9">M9-O9</f>
        <v>0.00546055636083054</v>
      </c>
    </row>
    <row r="10" ht="23.25" spans="1:16">
      <c r="A10" s="19" t="s">
        <v>16</v>
      </c>
      <c r="B10" s="35" t="s">
        <v>17</v>
      </c>
      <c r="C10" s="20">
        <f t="shared" si="1"/>
        <v>119.52</v>
      </c>
      <c r="D10" s="20">
        <f t="shared" si="2"/>
        <v>94.06</v>
      </c>
      <c r="E10" s="20">
        <f t="shared" si="3"/>
        <v>25.46</v>
      </c>
      <c r="F10" s="1">
        <f t="shared" si="4"/>
        <v>12</v>
      </c>
      <c r="H10" s="1">
        <v>94.74</v>
      </c>
      <c r="I10" s="1">
        <v>25.65</v>
      </c>
      <c r="K10" s="1">
        <f t="shared" si="5"/>
        <v>0</v>
      </c>
      <c r="L10" s="1">
        <f t="shared" si="6"/>
        <v>120.39</v>
      </c>
      <c r="M10" s="1">
        <f t="shared" si="7"/>
        <v>-0.869999999999976</v>
      </c>
      <c r="N10" s="1">
        <f t="shared" si="0"/>
        <v>119.52226833191</v>
      </c>
      <c r="O10" s="30">
        <f t="shared" si="8"/>
        <v>-0.867731668089689</v>
      </c>
      <c r="P10" s="1">
        <f t="shared" si="9"/>
        <v>-0.00226833191028675</v>
      </c>
    </row>
    <row r="11" ht="23.25" spans="1:16">
      <c r="A11" s="19" t="s">
        <v>18</v>
      </c>
      <c r="B11" s="35" t="s">
        <v>17</v>
      </c>
      <c r="C11" s="20">
        <f t="shared" si="1"/>
        <v>111.38</v>
      </c>
      <c r="D11" s="20">
        <f t="shared" si="2"/>
        <v>82.34</v>
      </c>
      <c r="E11" s="20">
        <f t="shared" si="3"/>
        <v>29.04</v>
      </c>
      <c r="F11" s="1">
        <f t="shared" si="4"/>
        <v>13</v>
      </c>
      <c r="H11" s="1">
        <v>82.94</v>
      </c>
      <c r="I11" s="1">
        <v>29.25</v>
      </c>
      <c r="K11" s="1">
        <f t="shared" si="5"/>
        <v>0</v>
      </c>
      <c r="L11" s="1">
        <f t="shared" si="6"/>
        <v>112.19</v>
      </c>
      <c r="M11" s="1">
        <f t="shared" si="7"/>
        <v>-0.810000000000002</v>
      </c>
      <c r="N11" s="1">
        <f t="shared" si="0"/>
        <v>111.381371244763</v>
      </c>
      <c r="O11" s="30">
        <f t="shared" si="8"/>
        <v>-0.808628755237009</v>
      </c>
      <c r="P11" s="1">
        <f t="shared" si="9"/>
        <v>-0.00137124476299277</v>
      </c>
    </row>
    <row r="12" ht="23.25" spans="1:16">
      <c r="A12" s="21" t="s">
        <v>19</v>
      </c>
      <c r="B12" s="36" t="s">
        <v>20</v>
      </c>
      <c r="C12" s="22">
        <f t="shared" si="1"/>
        <v>66.54</v>
      </c>
      <c r="D12" s="22">
        <f t="shared" si="2"/>
        <v>50.9</v>
      </c>
      <c r="E12" s="22">
        <f t="shared" si="3"/>
        <v>15.64</v>
      </c>
      <c r="F12" s="1">
        <f t="shared" si="4"/>
        <v>24</v>
      </c>
      <c r="H12" s="1">
        <v>51.27</v>
      </c>
      <c r="I12" s="1">
        <v>15.75</v>
      </c>
      <c r="K12" s="1">
        <f t="shared" si="5"/>
        <v>0</v>
      </c>
      <c r="L12" s="1">
        <f t="shared" si="6"/>
        <v>67.02</v>
      </c>
      <c r="M12" s="1">
        <f t="shared" si="7"/>
        <v>-0.480000000000018</v>
      </c>
      <c r="N12" s="1">
        <f t="shared" si="0"/>
        <v>66.5369418025138</v>
      </c>
      <c r="O12" s="30">
        <f t="shared" si="8"/>
        <v>-0.483058197486258</v>
      </c>
      <c r="P12" s="1">
        <f t="shared" si="9"/>
        <v>0.00305819748624003</v>
      </c>
    </row>
    <row r="13" ht="23.25" spans="1:16">
      <c r="A13" s="23" t="s">
        <v>21</v>
      </c>
      <c r="B13" s="37" t="s">
        <v>14</v>
      </c>
      <c r="C13" s="20">
        <f t="shared" si="1"/>
        <v>56.41</v>
      </c>
      <c r="D13" s="20">
        <f t="shared" si="2"/>
        <v>49.71</v>
      </c>
      <c r="E13" s="20">
        <f t="shared" si="3"/>
        <v>6.7</v>
      </c>
      <c r="F13" s="1">
        <f t="shared" si="4"/>
        <v>25</v>
      </c>
      <c r="H13" s="1">
        <v>50.07</v>
      </c>
      <c r="I13" s="1">
        <v>6.75</v>
      </c>
      <c r="K13" s="1">
        <f t="shared" si="5"/>
        <v>0</v>
      </c>
      <c r="L13" s="1">
        <f t="shared" si="6"/>
        <v>56.82</v>
      </c>
      <c r="M13" s="1">
        <f t="shared" si="7"/>
        <v>-0.409999999999997</v>
      </c>
      <c r="N13" s="1">
        <f t="shared" si="0"/>
        <v>56.4104600599646</v>
      </c>
      <c r="O13" s="30">
        <f t="shared" si="8"/>
        <v>-0.409539940035351</v>
      </c>
      <c r="P13" s="1">
        <f t="shared" si="9"/>
        <v>-0.000460059964645154</v>
      </c>
    </row>
    <row r="14" ht="23.25" spans="1:16">
      <c r="A14" s="19" t="s">
        <v>22</v>
      </c>
      <c r="B14" s="35" t="s">
        <v>14</v>
      </c>
      <c r="C14" s="20">
        <f t="shared" si="1"/>
        <v>24.14</v>
      </c>
      <c r="D14" s="20">
        <f t="shared" si="2"/>
        <v>21.01</v>
      </c>
      <c r="E14" s="20">
        <f t="shared" si="3"/>
        <v>3.13</v>
      </c>
      <c r="F14" s="1">
        <f t="shared" si="4"/>
        <v>33</v>
      </c>
      <c r="H14" s="1">
        <v>21.16</v>
      </c>
      <c r="I14" s="1">
        <v>3.15</v>
      </c>
      <c r="K14" s="1">
        <f t="shared" si="5"/>
        <v>0</v>
      </c>
      <c r="L14" s="1">
        <f t="shared" si="6"/>
        <v>24.31</v>
      </c>
      <c r="M14" s="1">
        <f t="shared" si="7"/>
        <v>-0.169999999999998</v>
      </c>
      <c r="N14" s="1">
        <f t="shared" si="0"/>
        <v>24.1347814864087</v>
      </c>
      <c r="O14" s="30">
        <f t="shared" si="8"/>
        <v>-0.175218513591332</v>
      </c>
      <c r="P14" s="1">
        <f t="shared" si="9"/>
        <v>0.00521851359133407</v>
      </c>
    </row>
    <row r="15" ht="23.25" spans="1:16">
      <c r="A15" s="19" t="s">
        <v>23</v>
      </c>
      <c r="B15" s="35" t="s">
        <v>17</v>
      </c>
      <c r="C15" s="20">
        <f t="shared" si="1"/>
        <v>43.42</v>
      </c>
      <c r="D15" s="20">
        <f t="shared" si="2"/>
        <v>37.61</v>
      </c>
      <c r="E15" s="20">
        <f t="shared" si="3"/>
        <v>5.81</v>
      </c>
      <c r="F15" s="1">
        <f t="shared" si="4"/>
        <v>28</v>
      </c>
      <c r="H15" s="1">
        <v>37.88</v>
      </c>
      <c r="I15" s="1">
        <v>5.85</v>
      </c>
      <c r="K15" s="1">
        <f t="shared" si="5"/>
        <v>0</v>
      </c>
      <c r="L15" s="1">
        <f t="shared" si="6"/>
        <v>43.73</v>
      </c>
      <c r="M15" s="1">
        <f t="shared" si="7"/>
        <v>-0.310000000000002</v>
      </c>
      <c r="N15" s="1">
        <f t="shared" si="0"/>
        <v>43.41480849036</v>
      </c>
      <c r="O15" s="30">
        <f t="shared" si="8"/>
        <v>-0.315191509640023</v>
      </c>
      <c r="P15" s="1">
        <f t="shared" si="9"/>
        <v>0.0051915096400208</v>
      </c>
    </row>
    <row r="16" ht="23.25" spans="1:16">
      <c r="A16" s="19" t="s">
        <v>24</v>
      </c>
      <c r="B16" s="35" t="s">
        <v>17</v>
      </c>
      <c r="C16" s="20">
        <f t="shared" si="1"/>
        <v>41.86</v>
      </c>
      <c r="D16" s="20">
        <f t="shared" si="2"/>
        <v>36.5</v>
      </c>
      <c r="E16" s="20">
        <f t="shared" si="3"/>
        <v>5.36</v>
      </c>
      <c r="F16" s="1">
        <f t="shared" si="4"/>
        <v>29</v>
      </c>
      <c r="H16" s="1">
        <v>36.77</v>
      </c>
      <c r="I16" s="1">
        <v>5.4</v>
      </c>
      <c r="K16" s="1">
        <f t="shared" si="5"/>
        <v>0</v>
      </c>
      <c r="L16" s="1">
        <f t="shared" si="6"/>
        <v>42.17</v>
      </c>
      <c r="M16" s="1">
        <f t="shared" si="7"/>
        <v>-0.310000000000002</v>
      </c>
      <c r="N16" s="1">
        <f t="shared" si="0"/>
        <v>41.8660524591466</v>
      </c>
      <c r="O16" s="30">
        <f t="shared" si="8"/>
        <v>-0.303947540853414</v>
      </c>
      <c r="P16" s="1">
        <f t="shared" si="9"/>
        <v>-0.00605245914658781</v>
      </c>
    </row>
    <row r="17" ht="23.25" spans="1:16">
      <c r="A17" s="24" t="s">
        <v>25</v>
      </c>
      <c r="B17" s="38" t="s">
        <v>14</v>
      </c>
      <c r="C17" s="25">
        <f t="shared" si="1"/>
        <v>225.22</v>
      </c>
      <c r="D17" s="25">
        <f t="shared" si="2"/>
        <v>183.67</v>
      </c>
      <c r="E17" s="25">
        <f t="shared" si="3"/>
        <v>41.55</v>
      </c>
      <c r="F17" s="1">
        <f t="shared" si="4"/>
        <v>6</v>
      </c>
      <c r="H17" s="1">
        <v>185</v>
      </c>
      <c r="I17" s="1">
        <v>41.85</v>
      </c>
      <c r="K17" s="1">
        <f t="shared" si="5"/>
        <v>0</v>
      </c>
      <c r="L17" s="1">
        <f t="shared" si="6"/>
        <v>226.85</v>
      </c>
      <c r="M17" s="1">
        <f t="shared" si="7"/>
        <v>-1.63000000000002</v>
      </c>
      <c r="N17" s="1">
        <f t="shared" si="0"/>
        <v>225.214939538947</v>
      </c>
      <c r="O17" s="30">
        <f t="shared" si="8"/>
        <v>-1.6350604610528</v>
      </c>
      <c r="P17" s="1">
        <f t="shared" si="9"/>
        <v>0.00506046105277846</v>
      </c>
    </row>
    <row r="18" ht="23.25" spans="1:16">
      <c r="A18" s="19" t="s">
        <v>26</v>
      </c>
      <c r="B18" s="35" t="s">
        <v>14</v>
      </c>
      <c r="C18" s="20">
        <f t="shared" si="1"/>
        <v>378.71</v>
      </c>
      <c r="D18" s="20">
        <f t="shared" si="2"/>
        <v>284</v>
      </c>
      <c r="E18" s="20">
        <f t="shared" si="3"/>
        <v>94.71</v>
      </c>
      <c r="F18" s="1">
        <f t="shared" si="4"/>
        <v>1</v>
      </c>
      <c r="H18" s="1">
        <v>286.06</v>
      </c>
      <c r="I18" s="1">
        <v>95.4</v>
      </c>
      <c r="K18" s="1">
        <f t="shared" si="5"/>
        <v>0</v>
      </c>
      <c r="L18" s="1">
        <f t="shared" si="6"/>
        <v>381.46</v>
      </c>
      <c r="M18" s="1">
        <f t="shared" si="7"/>
        <v>-2.75000000000006</v>
      </c>
      <c r="N18" s="1">
        <f t="shared" si="0"/>
        <v>378.710561324782</v>
      </c>
      <c r="O18" s="30">
        <f t="shared" si="8"/>
        <v>-2.74943867521802</v>
      </c>
      <c r="P18" s="1">
        <f t="shared" si="9"/>
        <v>-0.000561324782040629</v>
      </c>
    </row>
    <row r="19" ht="23.25" spans="1:16">
      <c r="A19" s="23" t="s">
        <v>27</v>
      </c>
      <c r="B19" s="37" t="s">
        <v>14</v>
      </c>
      <c r="C19" s="20">
        <f t="shared" si="1"/>
        <v>254.1</v>
      </c>
      <c r="D19" s="20">
        <f t="shared" si="2"/>
        <v>162.52</v>
      </c>
      <c r="E19" s="20">
        <f t="shared" si="3"/>
        <v>91.58</v>
      </c>
      <c r="F19" s="1">
        <f t="shared" si="4"/>
        <v>3</v>
      </c>
      <c r="H19" s="1">
        <v>163.7</v>
      </c>
      <c r="I19" s="1">
        <v>92.25</v>
      </c>
      <c r="K19" s="1">
        <f t="shared" si="5"/>
        <v>0</v>
      </c>
      <c r="L19" s="1">
        <f t="shared" si="6"/>
        <v>255.95</v>
      </c>
      <c r="M19" s="1">
        <f t="shared" si="7"/>
        <v>-1.84999999999997</v>
      </c>
      <c r="N19" s="1">
        <f t="shared" si="0"/>
        <v>254.105196275043</v>
      </c>
      <c r="O19" s="30">
        <f t="shared" si="8"/>
        <v>-1.84480372495685</v>
      </c>
      <c r="P19" s="1">
        <f t="shared" si="9"/>
        <v>-0.0051962750431187</v>
      </c>
    </row>
    <row r="20" ht="23.25" spans="1:16">
      <c r="A20" s="19" t="s">
        <v>28</v>
      </c>
      <c r="B20" s="35" t="s">
        <v>14</v>
      </c>
      <c r="C20" s="20">
        <f t="shared" si="1"/>
        <v>55.78</v>
      </c>
      <c r="D20" s="20">
        <f t="shared" si="2"/>
        <v>36.12</v>
      </c>
      <c r="E20" s="20">
        <f t="shared" si="3"/>
        <v>19.66</v>
      </c>
      <c r="F20" s="1">
        <f t="shared" si="4"/>
        <v>26</v>
      </c>
      <c r="H20" s="1">
        <v>36.38</v>
      </c>
      <c r="I20" s="1">
        <v>19.8</v>
      </c>
      <c r="K20" s="1">
        <f t="shared" si="5"/>
        <v>0</v>
      </c>
      <c r="L20" s="1">
        <f t="shared" si="6"/>
        <v>56.18</v>
      </c>
      <c r="M20" s="1">
        <f t="shared" si="7"/>
        <v>-0.400000000000006</v>
      </c>
      <c r="N20" s="1">
        <f t="shared" si="0"/>
        <v>55.7750729702361</v>
      </c>
      <c r="O20" s="30">
        <f t="shared" si="8"/>
        <v>-0.404927029763925</v>
      </c>
      <c r="P20" s="1">
        <f t="shared" si="9"/>
        <v>0.00492702976391968</v>
      </c>
    </row>
    <row r="21" ht="23.25" spans="1:16">
      <c r="A21" s="19" t="s">
        <v>29</v>
      </c>
      <c r="B21" s="35" t="s">
        <v>17</v>
      </c>
      <c r="C21" s="20">
        <f t="shared" si="1"/>
        <v>129.24</v>
      </c>
      <c r="D21" s="20">
        <f t="shared" si="2"/>
        <v>85.01</v>
      </c>
      <c r="E21" s="20">
        <f t="shared" si="3"/>
        <v>44.23</v>
      </c>
      <c r="F21" s="1">
        <f t="shared" si="4"/>
        <v>11</v>
      </c>
      <c r="H21" s="1">
        <v>85.63</v>
      </c>
      <c r="I21" s="1">
        <v>44.55</v>
      </c>
      <c r="K21" s="1">
        <f t="shared" si="5"/>
        <v>0</v>
      </c>
      <c r="L21" s="1">
        <f t="shared" si="6"/>
        <v>130.18</v>
      </c>
      <c r="M21" s="1">
        <f t="shared" si="7"/>
        <v>-0.939999999999998</v>
      </c>
      <c r="N21" s="1">
        <f t="shared" si="0"/>
        <v>129.241705220102</v>
      </c>
      <c r="O21" s="30">
        <f t="shared" si="8"/>
        <v>-0.938294779897973</v>
      </c>
      <c r="P21" s="1">
        <f t="shared" si="9"/>
        <v>-0.0017052201020249</v>
      </c>
    </row>
    <row r="22" ht="23.25" spans="1:16">
      <c r="A22" s="23" t="s">
        <v>30</v>
      </c>
      <c r="B22" s="37" t="s">
        <v>14</v>
      </c>
      <c r="C22" s="20">
        <f t="shared" si="1"/>
        <v>67.94</v>
      </c>
      <c r="D22" s="20">
        <f t="shared" si="2"/>
        <v>49.18</v>
      </c>
      <c r="E22" s="20">
        <f t="shared" si="3"/>
        <v>18.76</v>
      </c>
      <c r="F22" s="1">
        <f t="shared" si="4"/>
        <v>23</v>
      </c>
      <c r="H22" s="1">
        <v>49.54</v>
      </c>
      <c r="I22" s="1">
        <v>18.9</v>
      </c>
      <c r="K22" s="1">
        <f t="shared" si="5"/>
        <v>0</v>
      </c>
      <c r="L22" s="1">
        <f t="shared" si="6"/>
        <v>68.44</v>
      </c>
      <c r="M22" s="1">
        <f t="shared" si="7"/>
        <v>-0.5</v>
      </c>
      <c r="N22" s="1">
        <f t="shared" si="0"/>
        <v>67.946706907849</v>
      </c>
      <c r="O22" s="30">
        <f t="shared" si="8"/>
        <v>-0.493293092150992</v>
      </c>
      <c r="P22" s="1">
        <f t="shared" si="9"/>
        <v>-0.00670690784900785</v>
      </c>
    </row>
    <row r="23" ht="23.25" spans="1:16">
      <c r="A23" s="19" t="s">
        <v>31</v>
      </c>
      <c r="B23" s="35" t="s">
        <v>14</v>
      </c>
      <c r="C23" s="20">
        <f t="shared" si="1"/>
        <v>19.3</v>
      </c>
      <c r="D23" s="20">
        <f t="shared" si="2"/>
        <v>14.83</v>
      </c>
      <c r="E23" s="20">
        <f t="shared" si="3"/>
        <v>4.47</v>
      </c>
      <c r="F23" s="1">
        <f t="shared" si="4"/>
        <v>34</v>
      </c>
      <c r="H23" s="1">
        <v>14.94</v>
      </c>
      <c r="I23" s="1">
        <v>4.5</v>
      </c>
      <c r="K23" s="1">
        <f t="shared" si="5"/>
        <v>0</v>
      </c>
      <c r="L23" s="1">
        <f t="shared" si="6"/>
        <v>19.44</v>
      </c>
      <c r="M23" s="1">
        <f t="shared" si="7"/>
        <v>-0.139999999999997</v>
      </c>
      <c r="N23" s="1">
        <f t="shared" si="0"/>
        <v>19.2998828505053</v>
      </c>
      <c r="O23" s="30">
        <f t="shared" si="8"/>
        <v>-0.140117149494674</v>
      </c>
      <c r="P23" s="1">
        <f t="shared" si="9"/>
        <v>0.000117149494677449</v>
      </c>
    </row>
    <row r="24" ht="23.25" spans="1:16">
      <c r="A24" s="19" t="s">
        <v>32</v>
      </c>
      <c r="B24" s="35" t="s">
        <v>17</v>
      </c>
      <c r="C24" s="20">
        <f t="shared" si="1"/>
        <v>54.57</v>
      </c>
      <c r="D24" s="20">
        <f t="shared" si="2"/>
        <v>46.08</v>
      </c>
      <c r="E24" s="20">
        <f t="shared" si="3"/>
        <v>8.49</v>
      </c>
      <c r="F24" s="1">
        <f t="shared" si="4"/>
        <v>27</v>
      </c>
      <c r="H24" s="1">
        <v>46.41</v>
      </c>
      <c r="I24" s="1">
        <v>8.55</v>
      </c>
      <c r="K24" s="1">
        <f t="shared" si="5"/>
        <v>0</v>
      </c>
      <c r="L24" s="1">
        <f t="shared" si="6"/>
        <v>54.96</v>
      </c>
      <c r="M24" s="1">
        <f t="shared" si="7"/>
        <v>-0.389999999999993</v>
      </c>
      <c r="N24" s="1">
        <f t="shared" si="0"/>
        <v>54.563866330441</v>
      </c>
      <c r="O24" s="30">
        <f t="shared" si="8"/>
        <v>-0.396133669559013</v>
      </c>
      <c r="P24" s="1">
        <f t="shared" si="9"/>
        <v>0.00613366955901995</v>
      </c>
    </row>
    <row r="25" ht="23.25" spans="1:16">
      <c r="A25" s="23" t="s">
        <v>33</v>
      </c>
      <c r="B25" s="37" t="s">
        <v>14</v>
      </c>
      <c r="C25" s="20">
        <f t="shared" si="1"/>
        <v>224.96</v>
      </c>
      <c r="D25" s="20">
        <f t="shared" si="2"/>
        <v>154.82</v>
      </c>
      <c r="E25" s="20">
        <f t="shared" si="3"/>
        <v>70.14</v>
      </c>
      <c r="F25" s="1">
        <f t="shared" si="4"/>
        <v>7</v>
      </c>
      <c r="H25" s="1">
        <v>155.94</v>
      </c>
      <c r="I25" s="1">
        <v>70.65</v>
      </c>
      <c r="K25" s="1">
        <f t="shared" si="5"/>
        <v>0</v>
      </c>
      <c r="L25" s="1">
        <f t="shared" si="6"/>
        <v>226.59</v>
      </c>
      <c r="M25" s="1">
        <f t="shared" si="7"/>
        <v>-1.63000000000002</v>
      </c>
      <c r="N25" s="1">
        <f t="shared" si="0"/>
        <v>224.956813533745</v>
      </c>
      <c r="O25" s="30">
        <f t="shared" si="8"/>
        <v>-1.63318646625504</v>
      </c>
      <c r="P25" s="1">
        <f t="shared" si="9"/>
        <v>0.00318646625501628</v>
      </c>
    </row>
    <row r="26" ht="23.25" spans="1:16">
      <c r="A26" s="21" t="s">
        <v>34</v>
      </c>
      <c r="B26" s="36" t="s">
        <v>14</v>
      </c>
      <c r="C26" s="22">
        <f t="shared" si="1"/>
        <v>69.3</v>
      </c>
      <c r="D26" s="22">
        <f t="shared" si="2"/>
        <v>56.79</v>
      </c>
      <c r="E26" s="22">
        <f t="shared" si="3"/>
        <v>12.51</v>
      </c>
      <c r="F26" s="1">
        <f t="shared" si="4"/>
        <v>22</v>
      </c>
      <c r="H26" s="1">
        <v>57.2</v>
      </c>
      <c r="I26" s="1">
        <v>12.6</v>
      </c>
      <c r="K26" s="1">
        <f t="shared" si="5"/>
        <v>0</v>
      </c>
      <c r="L26" s="1">
        <f t="shared" si="6"/>
        <v>69.8</v>
      </c>
      <c r="M26" s="1">
        <f t="shared" si="7"/>
        <v>-0.5</v>
      </c>
      <c r="N26" s="1">
        <f t="shared" si="0"/>
        <v>69.2969044735222</v>
      </c>
      <c r="O26" s="30">
        <f t="shared" si="8"/>
        <v>-0.503095526477779</v>
      </c>
      <c r="P26" s="1">
        <f t="shared" si="9"/>
        <v>0.00309552647777878</v>
      </c>
    </row>
    <row r="27" ht="23.25" spans="1:16">
      <c r="A27" s="19" t="s">
        <v>35</v>
      </c>
      <c r="B27" s="35" t="s">
        <v>17</v>
      </c>
      <c r="C27" s="20">
        <f t="shared" si="1"/>
        <v>141.88</v>
      </c>
      <c r="D27" s="20">
        <f t="shared" si="2"/>
        <v>125.35</v>
      </c>
      <c r="E27" s="20">
        <f t="shared" si="3"/>
        <v>16.53</v>
      </c>
      <c r="F27" s="1">
        <f t="shared" si="4"/>
        <v>9</v>
      </c>
      <c r="H27" s="1">
        <v>126.26</v>
      </c>
      <c r="I27" s="1">
        <v>16.65</v>
      </c>
      <c r="K27" s="1">
        <f t="shared" si="5"/>
        <v>0</v>
      </c>
      <c r="L27" s="1">
        <f t="shared" si="6"/>
        <v>142.91</v>
      </c>
      <c r="M27" s="1">
        <f t="shared" si="7"/>
        <v>-1.03</v>
      </c>
      <c r="N27" s="1">
        <f t="shared" si="0"/>
        <v>141.879951551734</v>
      </c>
      <c r="O27" s="30">
        <f t="shared" si="8"/>
        <v>-1.0300484482656</v>
      </c>
      <c r="P27" s="1">
        <f t="shared" si="9"/>
        <v>4.84482656020191e-5</v>
      </c>
    </row>
    <row r="28" ht="23.25" spans="1:16">
      <c r="A28" s="19" t="s">
        <v>36</v>
      </c>
      <c r="B28" s="35" t="s">
        <v>17</v>
      </c>
      <c r="C28" s="20">
        <f t="shared" si="1"/>
        <v>105.63</v>
      </c>
      <c r="D28" s="20">
        <f t="shared" si="2"/>
        <v>75.25</v>
      </c>
      <c r="E28" s="20">
        <f t="shared" si="3"/>
        <v>30.38</v>
      </c>
      <c r="F28" s="1">
        <f t="shared" si="4"/>
        <v>15</v>
      </c>
      <c r="H28" s="1">
        <v>75.8</v>
      </c>
      <c r="I28" s="1">
        <v>30.6</v>
      </c>
      <c r="K28" s="1">
        <f t="shared" si="5"/>
        <v>0</v>
      </c>
      <c r="L28" s="1">
        <f t="shared" si="6"/>
        <v>106.4</v>
      </c>
      <c r="M28" s="1">
        <f t="shared" si="7"/>
        <v>-0.77000000000001</v>
      </c>
      <c r="N28" s="1">
        <f t="shared" si="0"/>
        <v>105.633103667375</v>
      </c>
      <c r="O28" s="30">
        <f t="shared" si="8"/>
        <v>-0.766896332625166</v>
      </c>
      <c r="P28" s="1">
        <f t="shared" si="9"/>
        <v>-0.00310366737484458</v>
      </c>
    </row>
    <row r="29" ht="23.25" spans="1:16">
      <c r="A29" s="19" t="s">
        <v>37</v>
      </c>
      <c r="B29" s="35" t="s">
        <v>17</v>
      </c>
      <c r="C29" s="20">
        <f t="shared" si="1"/>
        <v>93.89</v>
      </c>
      <c r="D29" s="20">
        <f t="shared" si="2"/>
        <v>74.68</v>
      </c>
      <c r="E29" s="20">
        <f t="shared" si="3"/>
        <v>19.21</v>
      </c>
      <c r="F29" s="1">
        <f t="shared" si="4"/>
        <v>16</v>
      </c>
      <c r="H29" s="1">
        <v>75.22</v>
      </c>
      <c r="I29" s="1">
        <v>19.35</v>
      </c>
      <c r="K29" s="1">
        <f t="shared" si="5"/>
        <v>0</v>
      </c>
      <c r="L29" s="1">
        <f t="shared" si="6"/>
        <v>94.57</v>
      </c>
      <c r="M29" s="1">
        <f t="shared" si="7"/>
        <v>-0.679999999999978</v>
      </c>
      <c r="N29" s="1">
        <f t="shared" si="0"/>
        <v>93.8883704306733</v>
      </c>
      <c r="O29" s="30">
        <f t="shared" si="8"/>
        <v>-0.681629569326702</v>
      </c>
      <c r="P29" s="1">
        <f t="shared" si="9"/>
        <v>0.00162956932672387</v>
      </c>
    </row>
    <row r="30" ht="23.25" spans="1:16">
      <c r="A30" s="23" t="s">
        <v>38</v>
      </c>
      <c r="B30" s="37" t="s">
        <v>14</v>
      </c>
      <c r="C30" s="20">
        <f t="shared" si="1"/>
        <v>279.66</v>
      </c>
      <c r="D30" s="20">
        <f t="shared" si="2"/>
        <v>202.37</v>
      </c>
      <c r="E30" s="20">
        <f t="shared" si="3"/>
        <v>77.29</v>
      </c>
      <c r="F30" s="1">
        <f t="shared" si="4"/>
        <v>2</v>
      </c>
      <c r="H30" s="1">
        <v>203.84</v>
      </c>
      <c r="I30" s="1">
        <v>77.85</v>
      </c>
      <c r="K30" s="1">
        <f t="shared" si="5"/>
        <v>0</v>
      </c>
      <c r="L30" s="1">
        <f t="shared" si="6"/>
        <v>281.69</v>
      </c>
      <c r="M30" s="1">
        <f t="shared" si="7"/>
        <v>-2.02999999999997</v>
      </c>
      <c r="N30" s="1">
        <f t="shared" si="0"/>
        <v>279.659670790064</v>
      </c>
      <c r="O30" s="30">
        <f t="shared" si="8"/>
        <v>-2.03032920993593</v>
      </c>
      <c r="P30" s="1">
        <f t="shared" si="9"/>
        <v>0.000329209935955532</v>
      </c>
    </row>
    <row r="31" ht="23.25" spans="1:16">
      <c r="A31" s="19" t="s">
        <v>39</v>
      </c>
      <c r="B31" s="35" t="s">
        <v>14</v>
      </c>
      <c r="C31" s="20">
        <f t="shared" si="1"/>
        <v>85.18</v>
      </c>
      <c r="D31" s="20">
        <f t="shared" si="2"/>
        <v>65.97</v>
      </c>
      <c r="E31" s="20">
        <f t="shared" si="3"/>
        <v>19.21</v>
      </c>
      <c r="F31" s="1">
        <f t="shared" si="4"/>
        <v>17</v>
      </c>
      <c r="H31" s="1">
        <v>66.45</v>
      </c>
      <c r="I31" s="1">
        <v>19.35</v>
      </c>
      <c r="K31" s="1">
        <f t="shared" si="5"/>
        <v>0</v>
      </c>
      <c r="L31" s="1">
        <f t="shared" si="6"/>
        <v>85.8</v>
      </c>
      <c r="M31" s="1">
        <f t="shared" si="7"/>
        <v>-0.620000000000005</v>
      </c>
      <c r="N31" s="1">
        <f t="shared" si="0"/>
        <v>85.1815817167365</v>
      </c>
      <c r="O31" s="30">
        <f t="shared" si="8"/>
        <v>-0.618418283263523</v>
      </c>
      <c r="P31" s="1">
        <f t="shared" si="9"/>
        <v>-0.00158171673648155</v>
      </c>
    </row>
    <row r="32" ht="23.25" spans="1:16">
      <c r="A32" s="19" t="s">
        <v>40</v>
      </c>
      <c r="B32" s="35" t="s">
        <v>20</v>
      </c>
      <c r="C32" s="20">
        <f t="shared" si="1"/>
        <v>79.65</v>
      </c>
      <c r="D32" s="20">
        <f t="shared" si="2"/>
        <v>55.97</v>
      </c>
      <c r="E32" s="20">
        <f t="shared" si="3"/>
        <v>23.68</v>
      </c>
      <c r="F32" s="1">
        <f t="shared" si="4"/>
        <v>19</v>
      </c>
      <c r="H32" s="1">
        <v>56.38</v>
      </c>
      <c r="I32" s="1">
        <v>23.85</v>
      </c>
      <c r="K32" s="1">
        <f t="shared" si="5"/>
        <v>0</v>
      </c>
      <c r="L32" s="1">
        <f t="shared" si="6"/>
        <v>80.23</v>
      </c>
      <c r="M32" s="1">
        <f t="shared" si="7"/>
        <v>-0.579999999999998</v>
      </c>
      <c r="N32" s="1">
        <f t="shared" si="0"/>
        <v>79.6517284514425</v>
      </c>
      <c r="O32" s="30">
        <f t="shared" si="8"/>
        <v>-0.578271548557495</v>
      </c>
      <c r="P32" s="1">
        <f t="shared" si="9"/>
        <v>-0.00172845144250289</v>
      </c>
    </row>
    <row r="33" ht="23.25" spans="1:16">
      <c r="A33" s="19" t="s">
        <v>41</v>
      </c>
      <c r="B33" s="35" t="s">
        <v>17</v>
      </c>
      <c r="C33" s="20">
        <f t="shared" si="1"/>
        <v>38.94</v>
      </c>
      <c r="D33" s="20">
        <f t="shared" si="2"/>
        <v>28.22</v>
      </c>
      <c r="E33" s="20">
        <f t="shared" si="3"/>
        <v>10.72</v>
      </c>
      <c r="F33" s="1">
        <f t="shared" si="4"/>
        <v>31</v>
      </c>
      <c r="H33" s="1">
        <v>28.43</v>
      </c>
      <c r="I33" s="1">
        <v>10.8</v>
      </c>
      <c r="K33" s="1">
        <f t="shared" si="5"/>
        <v>0</v>
      </c>
      <c r="L33" s="1">
        <f t="shared" si="6"/>
        <v>39.23</v>
      </c>
      <c r="M33" s="1">
        <f t="shared" si="7"/>
        <v>-0.290000000000006</v>
      </c>
      <c r="N33" s="1">
        <f t="shared" si="0"/>
        <v>38.947243015706</v>
      </c>
      <c r="O33" s="30">
        <f t="shared" si="8"/>
        <v>-0.282756984294032</v>
      </c>
      <c r="P33" s="1">
        <f t="shared" si="9"/>
        <v>-0.00724301570597419</v>
      </c>
    </row>
    <row r="34" ht="23.25" spans="1:16">
      <c r="A34" s="24" t="s">
        <v>42</v>
      </c>
      <c r="B34" s="38" t="s">
        <v>20</v>
      </c>
      <c r="C34" s="25">
        <f t="shared" si="1"/>
        <v>77.43</v>
      </c>
      <c r="D34" s="25">
        <f t="shared" si="2"/>
        <v>47.5</v>
      </c>
      <c r="E34" s="25">
        <f t="shared" si="3"/>
        <v>29.93</v>
      </c>
      <c r="F34" s="1">
        <f t="shared" si="4"/>
        <v>21</v>
      </c>
      <c r="H34" s="1">
        <v>47.85</v>
      </c>
      <c r="I34" s="1">
        <v>30.15</v>
      </c>
      <c r="K34" s="1">
        <f t="shared" si="5"/>
        <v>0</v>
      </c>
      <c r="L34" s="1">
        <f t="shared" si="6"/>
        <v>78</v>
      </c>
      <c r="M34" s="1">
        <f t="shared" si="7"/>
        <v>-0.569999999999993</v>
      </c>
      <c r="N34" s="1">
        <f t="shared" si="0"/>
        <v>77.4378015606695</v>
      </c>
      <c r="O34" s="30">
        <f t="shared" si="8"/>
        <v>-0.562198439330473</v>
      </c>
      <c r="P34" s="1">
        <f t="shared" si="9"/>
        <v>-0.00780156066952031</v>
      </c>
    </row>
    <row r="35" ht="23.25" spans="1:16">
      <c r="A35" s="19" t="s">
        <v>43</v>
      </c>
      <c r="B35" s="35" t="s">
        <v>20</v>
      </c>
      <c r="C35" s="20">
        <f t="shared" si="1"/>
        <v>246.78</v>
      </c>
      <c r="D35" s="20">
        <f t="shared" si="2"/>
        <v>175.3</v>
      </c>
      <c r="E35" s="20">
        <f t="shared" si="3"/>
        <v>71.48</v>
      </c>
      <c r="F35" s="1">
        <f t="shared" si="4"/>
        <v>4</v>
      </c>
      <c r="H35" s="1">
        <v>176.57</v>
      </c>
      <c r="I35" s="1">
        <v>72</v>
      </c>
      <c r="K35" s="1">
        <f t="shared" si="5"/>
        <v>0</v>
      </c>
      <c r="L35" s="1">
        <f t="shared" si="6"/>
        <v>248.57</v>
      </c>
      <c r="M35" s="1">
        <f t="shared" si="7"/>
        <v>-1.78999999999996</v>
      </c>
      <c r="N35" s="1">
        <f t="shared" si="0"/>
        <v>246.778388896611</v>
      </c>
      <c r="O35" s="30">
        <f t="shared" si="8"/>
        <v>-1.79161110338944</v>
      </c>
      <c r="P35" s="1">
        <f t="shared" si="9"/>
        <v>0.00161110338947879</v>
      </c>
    </row>
    <row r="36" ht="23.25" spans="1:16">
      <c r="A36" s="19" t="s">
        <v>44</v>
      </c>
      <c r="B36" s="35" t="s">
        <v>20</v>
      </c>
      <c r="C36" s="20">
        <f t="shared" si="1"/>
        <v>107.25</v>
      </c>
      <c r="D36" s="20">
        <f t="shared" si="2"/>
        <v>90.27</v>
      </c>
      <c r="E36" s="20">
        <f t="shared" si="3"/>
        <v>16.98</v>
      </c>
      <c r="F36" s="1">
        <f t="shared" si="4"/>
        <v>14</v>
      </c>
      <c r="H36" s="1">
        <v>90.93</v>
      </c>
      <c r="I36" s="1">
        <v>17.1</v>
      </c>
      <c r="K36" s="1">
        <f t="shared" si="5"/>
        <v>0</v>
      </c>
      <c r="L36" s="1">
        <f t="shared" si="6"/>
        <v>108.03</v>
      </c>
      <c r="M36" s="1">
        <f t="shared" si="7"/>
        <v>-0.780000000000001</v>
      </c>
      <c r="N36" s="1">
        <f t="shared" si="0"/>
        <v>107.251355161527</v>
      </c>
      <c r="O36" s="30">
        <f t="shared" si="8"/>
        <v>-0.778644838472715</v>
      </c>
      <c r="P36" s="1">
        <f t="shared" si="9"/>
        <v>-0.00135516152728599</v>
      </c>
    </row>
    <row r="37" ht="23.25" spans="1:16">
      <c r="A37" s="19" t="s">
        <v>45</v>
      </c>
      <c r="B37" s="35" t="s">
        <v>20</v>
      </c>
      <c r="C37" s="20">
        <f t="shared" si="1"/>
        <v>186.92</v>
      </c>
      <c r="D37" s="20">
        <f t="shared" si="2"/>
        <v>173.96</v>
      </c>
      <c r="E37" s="20">
        <f t="shared" si="3"/>
        <v>12.96</v>
      </c>
      <c r="F37" s="1">
        <f t="shared" si="4"/>
        <v>8</v>
      </c>
      <c r="H37" s="1">
        <v>175.22</v>
      </c>
      <c r="I37" s="1">
        <v>13.05</v>
      </c>
      <c r="K37" s="1">
        <f t="shared" si="5"/>
        <v>0</v>
      </c>
      <c r="L37" s="1">
        <f t="shared" si="6"/>
        <v>188.27</v>
      </c>
      <c r="M37" s="1">
        <f t="shared" si="7"/>
        <v>-1.34999999999999</v>
      </c>
      <c r="N37" s="1">
        <f t="shared" ref="N37:N44" si="10">L37/$L$7*$C$7</f>
        <v>186.913011536247</v>
      </c>
      <c r="O37" s="30">
        <f t="shared" si="8"/>
        <v>-1.3569884637532</v>
      </c>
      <c r="P37" s="1">
        <f t="shared" si="9"/>
        <v>0.00698846375320272</v>
      </c>
    </row>
    <row r="38" ht="23.25" spans="1:16">
      <c r="A38" s="21" t="s">
        <v>46</v>
      </c>
      <c r="B38" s="36" t="s">
        <v>20</v>
      </c>
      <c r="C38" s="22">
        <f t="shared" si="1"/>
        <v>6.34</v>
      </c>
      <c r="D38" s="22">
        <f t="shared" si="2"/>
        <v>4.11</v>
      </c>
      <c r="E38" s="22">
        <f t="shared" si="3"/>
        <v>2.23</v>
      </c>
      <c r="F38" s="1">
        <f t="shared" si="4"/>
        <v>37</v>
      </c>
      <c r="H38" s="1">
        <v>4.14</v>
      </c>
      <c r="I38" s="1">
        <v>2.25</v>
      </c>
      <c r="K38" s="1">
        <f t="shared" si="5"/>
        <v>0</v>
      </c>
      <c r="L38" s="1">
        <f t="shared" si="6"/>
        <v>6.39</v>
      </c>
      <c r="M38" s="1">
        <f t="shared" si="7"/>
        <v>-0.0499999999999998</v>
      </c>
      <c r="N38" s="1">
        <f t="shared" si="10"/>
        <v>6.3439429740087</v>
      </c>
      <c r="O38" s="30">
        <f t="shared" si="8"/>
        <v>-0.0460570259913045</v>
      </c>
      <c r="P38" s="1">
        <f t="shared" si="9"/>
        <v>-0.00394297400869537</v>
      </c>
    </row>
    <row r="39" ht="23.25" spans="1:16">
      <c r="A39" s="19" t="s">
        <v>47</v>
      </c>
      <c r="B39" s="35" t="s">
        <v>20</v>
      </c>
      <c r="C39" s="20">
        <f t="shared" si="1"/>
        <v>130.02</v>
      </c>
      <c r="D39" s="20">
        <f t="shared" si="2"/>
        <v>90.71</v>
      </c>
      <c r="E39" s="20">
        <f t="shared" si="3"/>
        <v>39.31</v>
      </c>
      <c r="F39" s="1">
        <f t="shared" si="4"/>
        <v>10</v>
      </c>
      <c r="H39" s="1">
        <v>91.37</v>
      </c>
      <c r="I39" s="1">
        <v>39.6</v>
      </c>
      <c r="K39" s="1">
        <f t="shared" si="5"/>
        <v>0</v>
      </c>
      <c r="L39" s="1">
        <f t="shared" si="6"/>
        <v>130.97</v>
      </c>
      <c r="M39" s="1">
        <f t="shared" si="7"/>
        <v>-0.950000000000017</v>
      </c>
      <c r="N39" s="1">
        <f t="shared" si="10"/>
        <v>130.026011158986</v>
      </c>
      <c r="O39" s="30">
        <f t="shared" si="8"/>
        <v>-0.94398884101426</v>
      </c>
      <c r="P39" s="1">
        <f t="shared" si="9"/>
        <v>-0.00601115898575699</v>
      </c>
    </row>
    <row r="40" ht="23.25" spans="1:16">
      <c r="A40" s="19" t="s">
        <v>48</v>
      </c>
      <c r="B40" s="35" t="s">
        <v>20</v>
      </c>
      <c r="C40" s="20">
        <f t="shared" si="1"/>
        <v>39.21</v>
      </c>
      <c r="D40" s="20">
        <f t="shared" si="2"/>
        <v>33.4</v>
      </c>
      <c r="E40" s="20">
        <f t="shared" si="3"/>
        <v>5.81</v>
      </c>
      <c r="F40" s="1">
        <f t="shared" si="4"/>
        <v>30</v>
      </c>
      <c r="H40" s="1">
        <v>33.64</v>
      </c>
      <c r="I40" s="1">
        <v>5.85</v>
      </c>
      <c r="K40" s="1">
        <f t="shared" si="5"/>
        <v>0</v>
      </c>
      <c r="L40" s="1">
        <f t="shared" si="6"/>
        <v>39.49</v>
      </c>
      <c r="M40" s="1">
        <f t="shared" si="7"/>
        <v>-0.280000000000001</v>
      </c>
      <c r="N40" s="1">
        <f t="shared" si="10"/>
        <v>39.2053690209082</v>
      </c>
      <c r="O40" s="30">
        <f t="shared" si="8"/>
        <v>-0.284630979091801</v>
      </c>
      <c r="P40" s="1">
        <f t="shared" si="9"/>
        <v>0.00463097909180021</v>
      </c>
    </row>
    <row r="41" ht="23.25" spans="1:16">
      <c r="A41" s="19" t="s">
        <v>49</v>
      </c>
      <c r="B41" s="35" t="s">
        <v>20</v>
      </c>
      <c r="C41" s="20">
        <f t="shared" si="1"/>
        <v>19.3</v>
      </c>
      <c r="D41" s="20">
        <f t="shared" si="2"/>
        <v>14.83</v>
      </c>
      <c r="E41" s="20">
        <f t="shared" si="3"/>
        <v>4.47</v>
      </c>
      <c r="F41" s="1">
        <f t="shared" si="4"/>
        <v>34</v>
      </c>
      <c r="H41" s="1">
        <v>14.94</v>
      </c>
      <c r="I41" s="1">
        <v>4.5</v>
      </c>
      <c r="K41" s="1">
        <f t="shared" si="5"/>
        <v>0</v>
      </c>
      <c r="L41" s="1">
        <f t="shared" si="6"/>
        <v>19.44</v>
      </c>
      <c r="M41" s="1">
        <f t="shared" si="7"/>
        <v>-0.139999999999997</v>
      </c>
      <c r="N41" s="1">
        <f t="shared" si="10"/>
        <v>19.2998828505053</v>
      </c>
      <c r="O41" s="30">
        <f t="shared" si="8"/>
        <v>-0.140117149494674</v>
      </c>
      <c r="P41" s="1">
        <f t="shared" si="9"/>
        <v>0.000117149494677449</v>
      </c>
    </row>
    <row r="42" ht="23.25" spans="1:16">
      <c r="A42" s="19" t="s">
        <v>50</v>
      </c>
      <c r="B42" s="35" t="s">
        <v>20</v>
      </c>
      <c r="C42" s="20">
        <f t="shared" si="1"/>
        <v>25.22</v>
      </c>
      <c r="D42" s="20">
        <f t="shared" si="2"/>
        <v>18.52</v>
      </c>
      <c r="E42" s="20">
        <f t="shared" si="3"/>
        <v>6.7</v>
      </c>
      <c r="F42" s="1">
        <f t="shared" si="4"/>
        <v>32</v>
      </c>
      <c r="H42" s="1">
        <v>18.65</v>
      </c>
      <c r="I42" s="1">
        <v>6.75</v>
      </c>
      <c r="K42" s="1">
        <f t="shared" si="5"/>
        <v>0</v>
      </c>
      <c r="L42" s="1">
        <f t="shared" si="6"/>
        <v>25.4</v>
      </c>
      <c r="M42" s="1">
        <f t="shared" si="7"/>
        <v>-0.18</v>
      </c>
      <c r="N42" s="1">
        <f t="shared" si="10"/>
        <v>25.2169251236026</v>
      </c>
      <c r="O42" s="30">
        <f t="shared" si="8"/>
        <v>-0.183074876397363</v>
      </c>
      <c r="P42" s="1">
        <f t="shared" si="9"/>
        <v>0.00307487639736337</v>
      </c>
    </row>
    <row r="43" ht="23.25" spans="1:16">
      <c r="A43" s="19" t="s">
        <v>51</v>
      </c>
      <c r="B43" s="35" t="s">
        <v>20</v>
      </c>
      <c r="C43" s="20">
        <f t="shared" si="1"/>
        <v>82.65</v>
      </c>
      <c r="D43" s="20">
        <f t="shared" si="2"/>
        <v>64.92</v>
      </c>
      <c r="E43" s="20">
        <f t="shared" si="3"/>
        <v>17.73</v>
      </c>
      <c r="F43" s="1">
        <f t="shared" si="4"/>
        <v>18</v>
      </c>
      <c r="H43" s="1">
        <v>65.39</v>
      </c>
      <c r="I43" s="1">
        <v>17.86</v>
      </c>
      <c r="K43" s="1">
        <f t="shared" si="5"/>
        <v>0</v>
      </c>
      <c r="L43" s="1">
        <f t="shared" si="6"/>
        <v>83.25</v>
      </c>
      <c r="M43" s="1">
        <f t="shared" si="7"/>
        <v>-0.599999999999994</v>
      </c>
      <c r="N43" s="1">
        <f t="shared" si="10"/>
        <v>82.6499612810992</v>
      </c>
      <c r="O43" s="30">
        <f t="shared" si="8"/>
        <v>-0.600038718900791</v>
      </c>
      <c r="P43" s="1">
        <f t="shared" si="9"/>
        <v>3.87189007966526e-5</v>
      </c>
    </row>
    <row r="44" ht="24" spans="1:16">
      <c r="A44" s="26" t="s">
        <v>52</v>
      </c>
      <c r="B44" s="35" t="s">
        <v>20</v>
      </c>
      <c r="C44" s="27">
        <f t="shared" si="1"/>
        <v>6.89</v>
      </c>
      <c r="D44" s="27">
        <f t="shared" si="2"/>
        <v>5.41</v>
      </c>
      <c r="E44" s="27">
        <f t="shared" si="3"/>
        <v>1.48</v>
      </c>
      <c r="F44" s="1">
        <f t="shared" si="4"/>
        <v>36</v>
      </c>
      <c r="H44" s="1">
        <v>5.45</v>
      </c>
      <c r="I44" s="1">
        <v>1.49</v>
      </c>
      <c r="K44" s="1">
        <f t="shared" si="5"/>
        <v>0</v>
      </c>
      <c r="L44" s="1">
        <f t="shared" si="6"/>
        <v>6.94</v>
      </c>
      <c r="M44" s="1">
        <f t="shared" si="7"/>
        <v>-0.0499999999999998</v>
      </c>
      <c r="N44" s="1">
        <f t="shared" si="10"/>
        <v>6.88997875424419</v>
      </c>
      <c r="O44" s="30">
        <f t="shared" si="8"/>
        <v>-0.050021245755814</v>
      </c>
      <c r="P44" s="1">
        <f t="shared" si="9"/>
        <v>2.12457558141921e-5</v>
      </c>
    </row>
    <row r="46" ht="20" customHeight="true" spans="1:5">
      <c r="A46" s="28"/>
      <c r="B46" s="28"/>
      <c r="C46" s="29"/>
      <c r="D46" s="29"/>
      <c r="E46" s="29"/>
    </row>
    <row r="47" spans="1:3">
      <c r="A47" s="39" t="s">
        <v>53</v>
      </c>
      <c r="B47" s="39" t="s">
        <v>14</v>
      </c>
      <c r="C47" s="1">
        <f>SUMPRODUCT($C$8:$C$44*($B$8:$B$44=B47))</f>
        <v>2045.47</v>
      </c>
    </row>
    <row r="48" spans="1:3">
      <c r="A48" s="39" t="s">
        <v>54</v>
      </c>
      <c r="B48" s="39" t="s">
        <v>17</v>
      </c>
      <c r="C48" s="1">
        <f>SUMPRODUCT($C$8:$C$44*($B$8:$B$44=B48))</f>
        <v>880.33</v>
      </c>
    </row>
    <row r="49" spans="1:3">
      <c r="A49" s="39" t="s">
        <v>55</v>
      </c>
      <c r="B49" s="39" t="s">
        <v>20</v>
      </c>
      <c r="C49" s="1">
        <f>SUMPRODUCT($C$8:$C$44*($B$8:$B$44=B49))</f>
        <v>1074.2</v>
      </c>
    </row>
  </sheetData>
  <mergeCells count="6">
    <mergeCell ref="A1:E1"/>
    <mergeCell ref="A46:E46"/>
    <mergeCell ref="A3:A4"/>
    <mergeCell ref="C3:C4"/>
    <mergeCell ref="D3:D4"/>
    <mergeCell ref="E3:E4"/>
  </mergeCells>
  <printOptions horizontalCentered="true" verticalCentered="true"/>
  <pageMargins left="0.751388888888889" right="0.751388888888889" top="0.196527777777778" bottom="0.236111111111111" header="0.275" footer="0.5"/>
  <pageSetup paperSize="9" scale="63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46"/>
  <sheetViews>
    <sheetView tabSelected="1" workbookViewId="0">
      <pane xSplit="1" ySplit="7" topLeftCell="B8" activePane="bottomRight" state="frozen"/>
      <selection/>
      <selection pane="topRight"/>
      <selection pane="bottomLeft"/>
      <selection pane="bottomRight" activeCell="G11" sqref="G11"/>
    </sheetView>
  </sheetViews>
  <sheetFormatPr defaultColWidth="9" defaultRowHeight="15.75" outlineLevelCol="4"/>
  <cols>
    <col min="1" max="1" width="36.875" style="1" customWidth="true"/>
    <col min="2" max="4" width="27.25" style="1" customWidth="true"/>
    <col min="5" max="16373" width="9" style="1"/>
  </cols>
  <sheetData>
    <row r="1" ht="87" customHeight="true" spans="1:5">
      <c r="A1" s="2" t="s">
        <v>0</v>
      </c>
      <c r="B1" s="2"/>
      <c r="C1" s="2"/>
      <c r="D1" s="2"/>
      <c r="E1" s="3"/>
    </row>
    <row r="2" ht="31" customHeight="true" spans="1:5">
      <c r="A2" s="2"/>
      <c r="C2" s="3"/>
      <c r="D2" s="4" t="s">
        <v>1</v>
      </c>
      <c r="E2" s="3"/>
    </row>
    <row r="3" ht="57" customHeight="true" spans="1:4">
      <c r="A3" s="5" t="s">
        <v>2</v>
      </c>
      <c r="B3" s="6" t="s">
        <v>3</v>
      </c>
      <c r="C3" s="6" t="s">
        <v>4</v>
      </c>
      <c r="D3" s="7" t="s">
        <v>5</v>
      </c>
    </row>
    <row r="4" ht="57" customHeight="true" spans="1:4">
      <c r="A4" s="8"/>
      <c r="B4" s="9"/>
      <c r="C4" s="9"/>
      <c r="D4" s="10"/>
    </row>
    <row r="5" ht="48" customHeight="true" spans="1:4">
      <c r="A5" s="11" t="s">
        <v>6</v>
      </c>
      <c r="B5" s="12"/>
      <c r="C5" s="13" t="s">
        <v>7</v>
      </c>
      <c r="D5" s="14" t="s">
        <v>8</v>
      </c>
    </row>
    <row r="6" ht="48" customHeight="true" spans="1:4">
      <c r="A6" s="11" t="s">
        <v>9</v>
      </c>
      <c r="B6" s="12"/>
      <c r="C6" s="15" t="s">
        <v>56</v>
      </c>
      <c r="D6" s="16" t="s">
        <v>11</v>
      </c>
    </row>
    <row r="7" ht="24" spans="1:4">
      <c r="A7" s="17" t="s">
        <v>12</v>
      </c>
      <c r="B7" s="18">
        <v>4000</v>
      </c>
      <c r="C7" s="18">
        <v>3042.15</v>
      </c>
      <c r="D7" s="18">
        <v>957.85</v>
      </c>
    </row>
    <row r="8" ht="23.25" spans="1:4">
      <c r="A8" s="19" t="s">
        <v>13</v>
      </c>
      <c r="B8" s="20">
        <v>225.5</v>
      </c>
      <c r="C8" s="20">
        <v>185.29</v>
      </c>
      <c r="D8" s="20">
        <v>40.21</v>
      </c>
    </row>
    <row r="9" ht="23.25" spans="1:4">
      <c r="A9" s="19" t="s">
        <v>15</v>
      </c>
      <c r="B9" s="20">
        <v>79.27</v>
      </c>
      <c r="C9" s="20">
        <v>64.97</v>
      </c>
      <c r="D9" s="20">
        <v>14.3</v>
      </c>
    </row>
    <row r="10" ht="23.25" spans="1:4">
      <c r="A10" s="19" t="s">
        <v>16</v>
      </c>
      <c r="B10" s="20">
        <v>119.52</v>
      </c>
      <c r="C10" s="20">
        <v>94.06</v>
      </c>
      <c r="D10" s="20">
        <v>25.46</v>
      </c>
    </row>
    <row r="11" ht="23.25" spans="1:4">
      <c r="A11" s="19" t="s">
        <v>18</v>
      </c>
      <c r="B11" s="20">
        <v>111.38</v>
      </c>
      <c r="C11" s="20">
        <v>82.34</v>
      </c>
      <c r="D11" s="20">
        <v>29.04</v>
      </c>
    </row>
    <row r="12" ht="23.25" spans="1:4">
      <c r="A12" s="21" t="s">
        <v>19</v>
      </c>
      <c r="B12" s="22">
        <v>66.54</v>
      </c>
      <c r="C12" s="22">
        <v>50.9</v>
      </c>
      <c r="D12" s="22">
        <v>15.64</v>
      </c>
    </row>
    <row r="13" ht="23.25" spans="1:4">
      <c r="A13" s="23" t="s">
        <v>21</v>
      </c>
      <c r="B13" s="20">
        <v>56.41</v>
      </c>
      <c r="C13" s="20">
        <v>49.71</v>
      </c>
      <c r="D13" s="20">
        <v>6.7</v>
      </c>
    </row>
    <row r="14" ht="23.25" spans="1:4">
      <c r="A14" s="19" t="s">
        <v>22</v>
      </c>
      <c r="B14" s="20">
        <v>24.14</v>
      </c>
      <c r="C14" s="20">
        <v>21.01</v>
      </c>
      <c r="D14" s="20">
        <v>3.13</v>
      </c>
    </row>
    <row r="15" ht="23.25" spans="1:4">
      <c r="A15" s="19" t="s">
        <v>23</v>
      </c>
      <c r="B15" s="20">
        <v>43.42</v>
      </c>
      <c r="C15" s="20">
        <v>37.61</v>
      </c>
      <c r="D15" s="20">
        <v>5.81</v>
      </c>
    </row>
    <row r="16" ht="23.25" spans="1:4">
      <c r="A16" s="19" t="s">
        <v>24</v>
      </c>
      <c r="B16" s="20">
        <v>41.86</v>
      </c>
      <c r="C16" s="20">
        <v>36.5</v>
      </c>
      <c r="D16" s="20">
        <v>5.36</v>
      </c>
    </row>
    <row r="17" ht="23.25" spans="1:4">
      <c r="A17" s="24" t="s">
        <v>25</v>
      </c>
      <c r="B17" s="25">
        <v>225.22</v>
      </c>
      <c r="C17" s="25">
        <v>183.67</v>
      </c>
      <c r="D17" s="25">
        <v>41.55</v>
      </c>
    </row>
    <row r="18" ht="23.25" spans="1:4">
      <c r="A18" s="19" t="s">
        <v>26</v>
      </c>
      <c r="B18" s="20">
        <v>378.71</v>
      </c>
      <c r="C18" s="20">
        <v>284</v>
      </c>
      <c r="D18" s="20">
        <v>94.71</v>
      </c>
    </row>
    <row r="19" ht="23.25" spans="1:4">
      <c r="A19" s="23" t="s">
        <v>27</v>
      </c>
      <c r="B19" s="20">
        <v>254.1</v>
      </c>
      <c r="C19" s="20">
        <v>162.52</v>
      </c>
      <c r="D19" s="20">
        <v>91.58</v>
      </c>
    </row>
    <row r="20" ht="23.25" spans="1:4">
      <c r="A20" s="19" t="s">
        <v>28</v>
      </c>
      <c r="B20" s="20">
        <v>55.78</v>
      </c>
      <c r="C20" s="20">
        <v>36.12</v>
      </c>
      <c r="D20" s="20">
        <v>19.66</v>
      </c>
    </row>
    <row r="21" ht="23.25" spans="1:4">
      <c r="A21" s="19" t="s">
        <v>29</v>
      </c>
      <c r="B21" s="20">
        <v>129.24</v>
      </c>
      <c r="C21" s="20">
        <v>85.01</v>
      </c>
      <c r="D21" s="20">
        <v>44.23</v>
      </c>
    </row>
    <row r="22" ht="23.25" spans="1:4">
      <c r="A22" s="23" t="s">
        <v>30</v>
      </c>
      <c r="B22" s="20">
        <v>67.94</v>
      </c>
      <c r="C22" s="20">
        <v>49.18</v>
      </c>
      <c r="D22" s="20">
        <v>18.76</v>
      </c>
    </row>
    <row r="23" ht="23.25" spans="1:4">
      <c r="A23" s="19" t="s">
        <v>31</v>
      </c>
      <c r="B23" s="20">
        <v>19.3</v>
      </c>
      <c r="C23" s="20">
        <v>14.83</v>
      </c>
      <c r="D23" s="20">
        <v>4.47</v>
      </c>
    </row>
    <row r="24" ht="23.25" spans="1:4">
      <c r="A24" s="19" t="s">
        <v>32</v>
      </c>
      <c r="B24" s="20">
        <v>54.57</v>
      </c>
      <c r="C24" s="20">
        <v>46.08</v>
      </c>
      <c r="D24" s="20">
        <v>8.49</v>
      </c>
    </row>
    <row r="25" ht="23.25" spans="1:4">
      <c r="A25" s="23" t="s">
        <v>33</v>
      </c>
      <c r="B25" s="20">
        <v>224.96</v>
      </c>
      <c r="C25" s="20">
        <v>154.82</v>
      </c>
      <c r="D25" s="20">
        <v>70.14</v>
      </c>
    </row>
    <row r="26" ht="23.25" spans="1:4">
      <c r="A26" s="21" t="s">
        <v>34</v>
      </c>
      <c r="B26" s="22">
        <v>69.3</v>
      </c>
      <c r="C26" s="22">
        <v>56.79</v>
      </c>
      <c r="D26" s="22">
        <v>12.51</v>
      </c>
    </row>
    <row r="27" ht="23.25" spans="1:4">
      <c r="A27" s="19" t="s">
        <v>35</v>
      </c>
      <c r="B27" s="20">
        <v>141.88</v>
      </c>
      <c r="C27" s="20">
        <v>125.35</v>
      </c>
      <c r="D27" s="20">
        <v>16.53</v>
      </c>
    </row>
    <row r="28" ht="23.25" spans="1:4">
      <c r="A28" s="19" t="s">
        <v>36</v>
      </c>
      <c r="B28" s="20">
        <v>105.63</v>
      </c>
      <c r="C28" s="20">
        <v>75.25</v>
      </c>
      <c r="D28" s="20">
        <v>30.38</v>
      </c>
    </row>
    <row r="29" ht="23.25" spans="1:4">
      <c r="A29" s="19" t="s">
        <v>37</v>
      </c>
      <c r="B29" s="20">
        <v>93.89</v>
      </c>
      <c r="C29" s="20">
        <v>74.68</v>
      </c>
      <c r="D29" s="20">
        <v>19.21</v>
      </c>
    </row>
    <row r="30" ht="23.25" spans="1:4">
      <c r="A30" s="23" t="s">
        <v>38</v>
      </c>
      <c r="B30" s="20">
        <v>279.66</v>
      </c>
      <c r="C30" s="20">
        <v>202.37</v>
      </c>
      <c r="D30" s="20">
        <v>77.29</v>
      </c>
    </row>
    <row r="31" ht="23.25" spans="1:4">
      <c r="A31" s="19" t="s">
        <v>39</v>
      </c>
      <c r="B31" s="20">
        <v>85.18</v>
      </c>
      <c r="C31" s="20">
        <v>65.97</v>
      </c>
      <c r="D31" s="20">
        <v>19.21</v>
      </c>
    </row>
    <row r="32" ht="23.25" spans="1:4">
      <c r="A32" s="19" t="s">
        <v>40</v>
      </c>
      <c r="B32" s="20">
        <v>79.65</v>
      </c>
      <c r="C32" s="20">
        <v>55.97</v>
      </c>
      <c r="D32" s="20">
        <v>23.68</v>
      </c>
    </row>
    <row r="33" ht="23.25" spans="1:4">
      <c r="A33" s="19" t="s">
        <v>41</v>
      </c>
      <c r="B33" s="20">
        <v>38.94</v>
      </c>
      <c r="C33" s="20">
        <v>28.22</v>
      </c>
      <c r="D33" s="20">
        <v>10.72</v>
      </c>
    </row>
    <row r="34" ht="23.25" spans="1:4">
      <c r="A34" s="24" t="s">
        <v>42</v>
      </c>
      <c r="B34" s="25">
        <v>77.43</v>
      </c>
      <c r="C34" s="25">
        <v>47.5</v>
      </c>
      <c r="D34" s="25">
        <v>29.93</v>
      </c>
    </row>
    <row r="35" ht="23.25" spans="1:4">
      <c r="A35" s="19" t="s">
        <v>43</v>
      </c>
      <c r="B35" s="20">
        <v>246.78</v>
      </c>
      <c r="C35" s="20">
        <v>175.3</v>
      </c>
      <c r="D35" s="20">
        <v>71.48</v>
      </c>
    </row>
    <row r="36" ht="23.25" spans="1:4">
      <c r="A36" s="19" t="s">
        <v>44</v>
      </c>
      <c r="B36" s="20">
        <v>107.25</v>
      </c>
      <c r="C36" s="20">
        <v>90.27</v>
      </c>
      <c r="D36" s="20">
        <v>16.98</v>
      </c>
    </row>
    <row r="37" ht="23.25" spans="1:4">
      <c r="A37" s="19" t="s">
        <v>45</v>
      </c>
      <c r="B37" s="20">
        <v>186.92</v>
      </c>
      <c r="C37" s="20">
        <v>173.96</v>
      </c>
      <c r="D37" s="20">
        <v>12.96</v>
      </c>
    </row>
    <row r="38" ht="23.25" spans="1:4">
      <c r="A38" s="21" t="s">
        <v>46</v>
      </c>
      <c r="B38" s="22">
        <v>6.34</v>
      </c>
      <c r="C38" s="22">
        <v>4.11</v>
      </c>
      <c r="D38" s="22">
        <v>2.23</v>
      </c>
    </row>
    <row r="39" ht="23.25" spans="1:4">
      <c r="A39" s="19" t="s">
        <v>47</v>
      </c>
      <c r="B39" s="20">
        <v>130.02</v>
      </c>
      <c r="C39" s="20">
        <v>90.71</v>
      </c>
      <c r="D39" s="20">
        <v>39.31</v>
      </c>
    </row>
    <row r="40" ht="23.25" spans="1:4">
      <c r="A40" s="19" t="s">
        <v>48</v>
      </c>
      <c r="B40" s="20">
        <v>39.21</v>
      </c>
      <c r="C40" s="20">
        <v>33.4</v>
      </c>
      <c r="D40" s="20">
        <v>5.81</v>
      </c>
    </row>
    <row r="41" ht="23.25" spans="1:4">
      <c r="A41" s="19" t="s">
        <v>49</v>
      </c>
      <c r="B41" s="20">
        <v>19.3</v>
      </c>
      <c r="C41" s="20">
        <v>14.83</v>
      </c>
      <c r="D41" s="20">
        <v>4.47</v>
      </c>
    </row>
    <row r="42" ht="23.25" spans="1:4">
      <c r="A42" s="19" t="s">
        <v>50</v>
      </c>
      <c r="B42" s="20">
        <v>25.22</v>
      </c>
      <c r="C42" s="20">
        <v>18.52</v>
      </c>
      <c r="D42" s="20">
        <v>6.7</v>
      </c>
    </row>
    <row r="43" ht="23.25" spans="1:4">
      <c r="A43" s="19" t="s">
        <v>51</v>
      </c>
      <c r="B43" s="20">
        <v>82.65</v>
      </c>
      <c r="C43" s="20">
        <v>64.92</v>
      </c>
      <c r="D43" s="20">
        <v>17.73</v>
      </c>
    </row>
    <row r="44" ht="24" spans="1:4">
      <c r="A44" s="26" t="s">
        <v>52</v>
      </c>
      <c r="B44" s="27">
        <v>6.89</v>
      </c>
      <c r="C44" s="27">
        <v>5.41</v>
      </c>
      <c r="D44" s="27">
        <v>1.48</v>
      </c>
    </row>
    <row r="46" ht="42" customHeight="true" spans="1:4">
      <c r="A46" s="28"/>
      <c r="B46" s="29"/>
      <c r="C46" s="29"/>
      <c r="D46" s="29"/>
    </row>
  </sheetData>
  <mergeCells count="6">
    <mergeCell ref="A1:D1"/>
    <mergeCell ref="A46:D46"/>
    <mergeCell ref="A3:A4"/>
    <mergeCell ref="B3:B4"/>
    <mergeCell ref="C3:C4"/>
    <mergeCell ref="D3:D4"/>
  </mergeCells>
  <printOptions horizontalCentered="true" verticalCentered="true"/>
  <pageMargins left="0.751388888888889" right="0.751388888888889" top="0.196527777777778" bottom="0.236111111111111" header="0.275" footer="0.5"/>
  <pageSetup paperSize="9" scale="63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2022年支持地方落实其他减税降费政策专项资金预算分配表（分发</vt:lpstr>
      <vt:lpstr>2022年支持地方落实其他减税降费政策专项资金预算分配表(数)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xienan</dc:creator>
  <cp:lastModifiedBy>Admin</cp:lastModifiedBy>
  <dcterms:created xsi:type="dcterms:W3CDTF">2022-03-20T23:45:00Z</dcterms:created>
  <dcterms:modified xsi:type="dcterms:W3CDTF">2022-03-22T14:21:34Z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