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4808" windowHeight="8016" firstSheet="4" activeTab="4"/>
  </bookViews>
  <sheets>
    <sheet name="数据表" sheetId="1" state="hidden" r:id="rId1"/>
    <sheet name="参数表" sheetId="2" state="hidden" r:id="rId2"/>
    <sheet name="打印表 " sheetId="3" state="hidden" r:id="rId3"/>
    <sheet name="打印表  （%)" sheetId="4" state="hidden" r:id="rId4"/>
    <sheet name="打印表  (分配到区)" sheetId="5" r:id="rId5"/>
    <sheet name="透视表" sheetId="6" state="hidden" r:id="rId6"/>
  </sheets>
  <definedNames>
    <definedName name="_xlnm._FilterDatabase" localSheetId="2" hidden="1">'打印表 '!$A$12:$M$12</definedName>
    <definedName name="_xlnm._FilterDatabase" localSheetId="3" hidden="1">'打印表  （%)'!$A$12:$M$12</definedName>
    <definedName name="_xlnm.Print_Area" localSheetId="2">'打印表 '!$A$1:$M$78</definedName>
    <definedName name="_xlnm.Print_Area" localSheetId="3">'打印表  （%)'!$A$1:$M$78</definedName>
    <definedName name="_xlnm.Print_Area" localSheetId="4">'打印表  (分配到区)'!$A$1:$L$143</definedName>
    <definedName name="_xlnm.Print_Titles" localSheetId="2">'打印表 '!$3:$7</definedName>
    <definedName name="_xlnm.Print_Titles" localSheetId="3">'打印表  （%)'!$3:$7</definedName>
    <definedName name="_xlnm.Print_Titles" localSheetId="4">'打印表  (分配到区)'!$3:$8</definedName>
    <definedName name="新出台政策补助测算总额">'参数表'!$C$13</definedName>
    <definedName name="原有政策补助测算总额">'参数表'!$C$17</definedName>
  </definedNames>
  <calcPr calcMode="autoNoTable" fullCalcOnLoad="1"/>
</workbook>
</file>

<file path=xl/sharedStrings.xml><?xml version="1.0" encoding="utf-8"?>
<sst xmlns="http://schemas.openxmlformats.org/spreadsheetml/2006/main" count="898" uniqueCount="246">
  <si>
    <t>[0]</t>
  </si>
  <si>
    <t>[1]</t>
  </si>
  <si>
    <t>[2]</t>
  </si>
  <si>
    <t>序号</t>
  </si>
  <si>
    <t>地区</t>
  </si>
  <si>
    <t>数据1</t>
  </si>
  <si>
    <t>数据2</t>
  </si>
  <si>
    <t>数据3</t>
  </si>
  <si>
    <t>省辖市序号</t>
  </si>
  <si>
    <t>总计</t>
  </si>
  <si>
    <t>省辖市</t>
  </si>
  <si>
    <t>省本级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</si>
  <si>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</si>
  <si>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</si>
  <si>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</si>
  <si>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</si>
  <si>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</si>
  <si>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</si>
  <si>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</si>
  <si>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</si>
  <si>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</si>
  <si>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</si>
  <si>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</si>
  <si>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</si>
  <si>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</si>
  <si>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市县序号</t>
  </si>
  <si>
    <t>市县</t>
  </si>
  <si>
    <t>江阴市</t>
  </si>
  <si>
    <t>宜兴市</t>
  </si>
  <si>
    <t>丰县</t>
  </si>
  <si>
    <t>沛县</t>
  </si>
  <si>
    <t>睢宁县</t>
  </si>
  <si>
    <t>新沂市</t>
  </si>
  <si>
    <t>邳州市</t>
  </si>
  <si>
    <t>溧阳市</t>
  </si>
  <si>
    <t>常熟市</t>
  </si>
  <si>
    <t>张家港市</t>
  </si>
  <si>
    <t>昆山市</t>
  </si>
  <si>
    <t>太仓市</t>
  </si>
  <si>
    <t>如东县</t>
  </si>
  <si>
    <t>启东市</t>
  </si>
  <si>
    <t>如皋市</t>
  </si>
  <si>
    <t>东海县</t>
  </si>
  <si>
    <t>灌云县</t>
  </si>
  <si>
    <t>灌南县</t>
  </si>
  <si>
    <t>涟水县</t>
  </si>
  <si>
    <t>盱眙县</t>
  </si>
  <si>
    <t>金湖县</t>
  </si>
  <si>
    <t>响水县</t>
  </si>
  <si>
    <t>滨海县</t>
  </si>
  <si>
    <t>阜宁县</t>
  </si>
  <si>
    <t>射阳县</t>
  </si>
  <si>
    <t>建湖县</t>
  </si>
  <si>
    <t>东台市</t>
  </si>
  <si>
    <t>宝应县</t>
  </si>
  <si>
    <t>仪征市</t>
  </si>
  <si>
    <t>高邮市</t>
  </si>
  <si>
    <t>丹阳市</t>
  </si>
  <si>
    <t>扬中市</t>
  </si>
  <si>
    <t>句容市</t>
  </si>
  <si>
    <t>兴化市</t>
  </si>
  <si>
    <t>靖江市</t>
  </si>
  <si>
    <t>泰兴市</t>
  </si>
  <si>
    <t>沭阳县</t>
  </si>
  <si>
    <t>泗阳县</t>
  </si>
  <si>
    <t>泗洪县</t>
  </si>
  <si>
    <t>海安市</t>
  </si>
  <si>
    <r>
      <rPr>
        <sz val="12"/>
        <color indexed="8"/>
        <rFont val="宋体"/>
        <family val="0"/>
      </rPr>
      <t>序号</t>
    </r>
  </si>
  <si>
    <r>
      <rPr>
        <sz val="12"/>
        <color indexed="8"/>
        <rFont val="宋体"/>
        <family val="0"/>
      </rPr>
      <t>地区</t>
    </r>
  </si>
  <si>
    <r>
      <rPr>
        <sz val="12"/>
        <color indexed="8"/>
        <rFont val="宋体"/>
        <family val="0"/>
      </rPr>
      <t>备注</t>
    </r>
  </si>
  <si>
    <t>2022年支持小微企业留抵退税有关专项资金预算分配表</t>
  </si>
  <si>
    <t>附件</t>
  </si>
  <si>
    <t>项目代码</t>
  </si>
  <si>
    <t>合计</t>
  </si>
  <si>
    <t>Z225110010006</t>
  </si>
  <si>
    <t>Z225110010007</t>
  </si>
  <si>
    <t>转移支付资金（万元）</t>
  </si>
  <si>
    <t>附件</t>
  </si>
  <si>
    <t>参数设置</t>
  </si>
  <si>
    <t>制表日期：2022年3月23日</t>
  </si>
  <si>
    <t>单位：万元</t>
  </si>
  <si>
    <t>补助总额</t>
  </si>
  <si>
    <t>栏次</t>
  </si>
  <si>
    <t>备注</t>
  </si>
  <si>
    <t xml:space="preserve">    实际补助同预算安排的差额</t>
  </si>
  <si>
    <t>项目名称</t>
  </si>
  <si>
    <t xml:space="preserve">    新出台政策补助测算总额</t>
  </si>
  <si>
    <t>注：新出台政策补助预算安排总额</t>
  </si>
  <si>
    <t>二、新出台政策补助资金合计</t>
  </si>
  <si>
    <t>一、中央补助资金</t>
  </si>
  <si>
    <t>（一）新出台政策补助资金</t>
  </si>
  <si>
    <t>（二）原有政策政策补助资金</t>
  </si>
  <si>
    <t>（三）省级留用比例</t>
  </si>
  <si>
    <t>注：原有政策补助预算安排总额</t>
  </si>
  <si>
    <t xml:space="preserve">    实际补助同预算安排的差额</t>
  </si>
  <si>
    <t xml:space="preserve">    原有政策补助测算总额</t>
  </si>
  <si>
    <t>三、原有政策补助资金合计</t>
  </si>
  <si>
    <r>
      <t>2022</t>
    </r>
    <r>
      <rPr>
        <sz val="10"/>
        <color indexed="8"/>
        <rFont val="宋体"/>
        <family val="0"/>
      </rPr>
      <t>年政府
收支分类科目</t>
    </r>
  </si>
  <si>
    <t>1100297其他
退税减税降费
转移支付收入</t>
  </si>
  <si>
    <t>1100296增值
税留抵退税转移
支付收入</t>
  </si>
  <si>
    <t>支持小微企业
落实新出台留
抵退税政策的
专项资金</t>
  </si>
  <si>
    <t>支持小微企业
按原有政策实
施的制度性留
抵退税的专项
资金</t>
  </si>
  <si>
    <t>C</t>
  </si>
  <si>
    <r>
      <rPr>
        <b/>
        <sz val="11"/>
        <color indexed="8"/>
        <rFont val="宋体"/>
        <family val="0"/>
      </rPr>
      <t>市县合计</t>
    </r>
  </si>
  <si>
    <t>D</t>
  </si>
  <si>
    <r>
      <rPr>
        <sz val="11"/>
        <color indexed="8"/>
        <rFont val="宋体"/>
        <family val="0"/>
      </rPr>
      <t>苏南地区</t>
    </r>
  </si>
  <si>
    <t>E</t>
  </si>
  <si>
    <r>
      <rPr>
        <sz val="11"/>
        <color indexed="8"/>
        <rFont val="宋体"/>
        <family val="0"/>
      </rPr>
      <t>苏中地区</t>
    </r>
  </si>
  <si>
    <t>F</t>
  </si>
  <si>
    <r>
      <rPr>
        <sz val="11"/>
        <color indexed="8"/>
        <rFont val="宋体"/>
        <family val="0"/>
      </rPr>
      <t>苏北地区</t>
    </r>
  </si>
  <si>
    <r>
      <rPr>
        <sz val="11"/>
        <color indexed="8"/>
        <rFont val="宋体"/>
        <family val="0"/>
      </rPr>
      <t>苏南</t>
    </r>
  </si>
  <si>
    <r>
      <rPr>
        <sz val="11"/>
        <color indexed="8"/>
        <rFont val="宋体"/>
        <family val="0"/>
      </rPr>
      <t>南京市</t>
    </r>
  </si>
  <si>
    <r>
      <rPr>
        <sz val="11"/>
        <color indexed="8"/>
        <rFont val="宋体"/>
        <family val="0"/>
      </rPr>
      <t>无锡市</t>
    </r>
  </si>
  <si>
    <r>
      <rPr>
        <sz val="11"/>
        <color indexed="8"/>
        <rFont val="宋体"/>
        <family val="0"/>
      </rPr>
      <t>江阴市</t>
    </r>
  </si>
  <si>
    <r>
      <rPr>
        <sz val="11"/>
        <color indexed="8"/>
        <rFont val="宋体"/>
        <family val="0"/>
      </rPr>
      <t>宜兴市</t>
    </r>
  </si>
  <si>
    <r>
      <rPr>
        <sz val="11"/>
        <color indexed="8"/>
        <rFont val="宋体"/>
        <family val="0"/>
      </rPr>
      <t>苏北</t>
    </r>
  </si>
  <si>
    <r>
      <rPr>
        <sz val="11"/>
        <color indexed="8"/>
        <rFont val="宋体"/>
        <family val="0"/>
      </rPr>
      <t>徐州市</t>
    </r>
  </si>
  <si>
    <r>
      <rPr>
        <sz val="11"/>
        <color indexed="8"/>
        <rFont val="宋体"/>
        <family val="0"/>
      </rPr>
      <t>丰县</t>
    </r>
  </si>
  <si>
    <r>
      <rPr>
        <sz val="11"/>
        <color indexed="8"/>
        <rFont val="宋体"/>
        <family val="0"/>
      </rPr>
      <t>沛县</t>
    </r>
  </si>
  <si>
    <r>
      <rPr>
        <sz val="11"/>
        <color indexed="8"/>
        <rFont val="宋体"/>
        <family val="0"/>
      </rPr>
      <t>睢宁县</t>
    </r>
  </si>
  <si>
    <r>
      <rPr>
        <sz val="11"/>
        <color indexed="8"/>
        <rFont val="宋体"/>
        <family val="0"/>
      </rPr>
      <t>新沂市</t>
    </r>
  </si>
  <si>
    <r>
      <rPr>
        <sz val="11"/>
        <color indexed="8"/>
        <rFont val="宋体"/>
        <family val="0"/>
      </rPr>
      <t>邳州市</t>
    </r>
  </si>
  <si>
    <r>
      <rPr>
        <sz val="11"/>
        <color indexed="8"/>
        <rFont val="宋体"/>
        <family val="0"/>
      </rPr>
      <t>常州市</t>
    </r>
  </si>
  <si>
    <r>
      <rPr>
        <sz val="11"/>
        <color indexed="8"/>
        <rFont val="宋体"/>
        <family val="0"/>
      </rPr>
      <t>溧阳市</t>
    </r>
  </si>
  <si>
    <r>
      <rPr>
        <sz val="11"/>
        <color indexed="8"/>
        <rFont val="宋体"/>
        <family val="0"/>
      </rPr>
      <t>苏州市</t>
    </r>
  </si>
  <si>
    <r>
      <rPr>
        <sz val="11"/>
        <color indexed="8"/>
        <rFont val="宋体"/>
        <family val="0"/>
      </rPr>
      <t>常熟市</t>
    </r>
  </si>
  <si>
    <r>
      <rPr>
        <sz val="11"/>
        <color indexed="8"/>
        <rFont val="宋体"/>
        <family val="0"/>
      </rPr>
      <t>张家港市</t>
    </r>
  </si>
  <si>
    <r>
      <rPr>
        <sz val="11"/>
        <color indexed="8"/>
        <rFont val="宋体"/>
        <family val="0"/>
      </rPr>
      <t>昆山市</t>
    </r>
  </si>
  <si>
    <r>
      <rPr>
        <sz val="11"/>
        <color indexed="8"/>
        <rFont val="宋体"/>
        <family val="0"/>
      </rPr>
      <t>太仓市</t>
    </r>
  </si>
  <si>
    <r>
      <rPr>
        <sz val="11"/>
        <color indexed="8"/>
        <rFont val="宋体"/>
        <family val="0"/>
      </rPr>
      <t>苏中</t>
    </r>
  </si>
  <si>
    <r>
      <rPr>
        <sz val="11"/>
        <color indexed="8"/>
        <rFont val="宋体"/>
        <family val="0"/>
      </rPr>
      <t>南通市</t>
    </r>
  </si>
  <si>
    <r>
      <rPr>
        <sz val="11"/>
        <color indexed="8"/>
        <rFont val="宋体"/>
        <family val="0"/>
      </rPr>
      <t>海安市</t>
    </r>
  </si>
  <si>
    <r>
      <rPr>
        <sz val="11"/>
        <color indexed="8"/>
        <rFont val="宋体"/>
        <family val="0"/>
      </rPr>
      <t>如东县</t>
    </r>
  </si>
  <si>
    <r>
      <rPr>
        <sz val="11"/>
        <color indexed="8"/>
        <rFont val="宋体"/>
        <family val="0"/>
      </rPr>
      <t>启东市</t>
    </r>
  </si>
  <si>
    <r>
      <rPr>
        <sz val="11"/>
        <color indexed="8"/>
        <rFont val="宋体"/>
        <family val="0"/>
      </rPr>
      <t>如皋市</t>
    </r>
  </si>
  <si>
    <r>
      <rPr>
        <sz val="11"/>
        <color indexed="8"/>
        <rFont val="宋体"/>
        <family val="0"/>
      </rPr>
      <t>连云港市</t>
    </r>
  </si>
  <si>
    <r>
      <rPr>
        <sz val="11"/>
        <color indexed="8"/>
        <rFont val="宋体"/>
        <family val="0"/>
      </rPr>
      <t>东海县</t>
    </r>
  </si>
  <si>
    <r>
      <rPr>
        <sz val="11"/>
        <color indexed="8"/>
        <rFont val="宋体"/>
        <family val="0"/>
      </rPr>
      <t>灌云县</t>
    </r>
  </si>
  <si>
    <r>
      <rPr>
        <sz val="11"/>
        <color indexed="8"/>
        <rFont val="宋体"/>
        <family val="0"/>
      </rPr>
      <t>灌南县</t>
    </r>
  </si>
  <si>
    <r>
      <rPr>
        <sz val="11"/>
        <color indexed="8"/>
        <rFont val="宋体"/>
        <family val="0"/>
      </rPr>
      <t>淮安市</t>
    </r>
  </si>
  <si>
    <r>
      <rPr>
        <sz val="11"/>
        <color indexed="8"/>
        <rFont val="宋体"/>
        <family val="0"/>
      </rPr>
      <t>涟水县</t>
    </r>
  </si>
  <si>
    <r>
      <rPr>
        <sz val="11"/>
        <color indexed="8"/>
        <rFont val="宋体"/>
        <family val="0"/>
      </rPr>
      <t>盱眙县</t>
    </r>
  </si>
  <si>
    <r>
      <rPr>
        <sz val="11"/>
        <color indexed="8"/>
        <rFont val="宋体"/>
        <family val="0"/>
      </rPr>
      <t>金湖县</t>
    </r>
  </si>
  <si>
    <r>
      <rPr>
        <sz val="11"/>
        <color indexed="8"/>
        <rFont val="宋体"/>
        <family val="0"/>
      </rPr>
      <t>盐城市</t>
    </r>
  </si>
  <si>
    <r>
      <rPr>
        <sz val="11"/>
        <color indexed="8"/>
        <rFont val="宋体"/>
        <family val="0"/>
      </rPr>
      <t>响水县</t>
    </r>
  </si>
  <si>
    <r>
      <rPr>
        <sz val="11"/>
        <color indexed="8"/>
        <rFont val="宋体"/>
        <family val="0"/>
      </rPr>
      <t>滨海县</t>
    </r>
  </si>
  <si>
    <r>
      <rPr>
        <sz val="11"/>
        <color indexed="8"/>
        <rFont val="宋体"/>
        <family val="0"/>
      </rPr>
      <t>阜宁县</t>
    </r>
  </si>
  <si>
    <r>
      <rPr>
        <sz val="11"/>
        <color indexed="8"/>
        <rFont val="宋体"/>
        <family val="0"/>
      </rPr>
      <t>射阳县</t>
    </r>
  </si>
  <si>
    <r>
      <rPr>
        <sz val="11"/>
        <color indexed="8"/>
        <rFont val="宋体"/>
        <family val="0"/>
      </rPr>
      <t>建湖县</t>
    </r>
  </si>
  <si>
    <r>
      <rPr>
        <sz val="11"/>
        <color indexed="8"/>
        <rFont val="宋体"/>
        <family val="0"/>
      </rPr>
      <t>东台市</t>
    </r>
  </si>
  <si>
    <r>
      <rPr>
        <sz val="11"/>
        <color indexed="8"/>
        <rFont val="宋体"/>
        <family val="0"/>
      </rPr>
      <t>扬州市</t>
    </r>
  </si>
  <si>
    <r>
      <rPr>
        <sz val="11"/>
        <color indexed="8"/>
        <rFont val="宋体"/>
        <family val="0"/>
      </rPr>
      <t>宝应县</t>
    </r>
  </si>
  <si>
    <r>
      <rPr>
        <sz val="11"/>
        <color indexed="8"/>
        <rFont val="宋体"/>
        <family val="0"/>
      </rPr>
      <t>仪征市</t>
    </r>
  </si>
  <si>
    <r>
      <rPr>
        <sz val="11"/>
        <color indexed="8"/>
        <rFont val="宋体"/>
        <family val="0"/>
      </rPr>
      <t>高邮市</t>
    </r>
  </si>
  <si>
    <r>
      <rPr>
        <sz val="11"/>
        <color indexed="8"/>
        <rFont val="宋体"/>
        <family val="0"/>
      </rPr>
      <t>镇江市</t>
    </r>
  </si>
  <si>
    <r>
      <rPr>
        <sz val="11"/>
        <color indexed="8"/>
        <rFont val="宋体"/>
        <family val="0"/>
      </rPr>
      <t>丹阳市</t>
    </r>
  </si>
  <si>
    <r>
      <rPr>
        <sz val="11"/>
        <color indexed="8"/>
        <rFont val="宋体"/>
        <family val="0"/>
      </rPr>
      <t>扬中市</t>
    </r>
  </si>
  <si>
    <r>
      <rPr>
        <sz val="11"/>
        <color indexed="8"/>
        <rFont val="宋体"/>
        <family val="0"/>
      </rPr>
      <t>句容市</t>
    </r>
  </si>
  <si>
    <r>
      <rPr>
        <sz val="11"/>
        <color indexed="8"/>
        <rFont val="宋体"/>
        <family val="0"/>
      </rPr>
      <t>泰州市</t>
    </r>
  </si>
  <si>
    <r>
      <rPr>
        <sz val="11"/>
        <color indexed="8"/>
        <rFont val="宋体"/>
        <family val="0"/>
      </rPr>
      <t>兴化市</t>
    </r>
  </si>
  <si>
    <r>
      <rPr>
        <sz val="11"/>
        <color indexed="8"/>
        <rFont val="宋体"/>
        <family val="0"/>
      </rPr>
      <t>靖江市</t>
    </r>
  </si>
  <si>
    <r>
      <rPr>
        <sz val="11"/>
        <color indexed="8"/>
        <rFont val="宋体"/>
        <family val="0"/>
      </rPr>
      <t>泰兴市</t>
    </r>
  </si>
  <si>
    <r>
      <rPr>
        <sz val="11"/>
        <color indexed="8"/>
        <rFont val="宋体"/>
        <family val="0"/>
      </rPr>
      <t>宿迁市</t>
    </r>
  </si>
  <si>
    <r>
      <rPr>
        <sz val="11"/>
        <color indexed="8"/>
        <rFont val="宋体"/>
        <family val="0"/>
      </rPr>
      <t>沭阳县</t>
    </r>
  </si>
  <si>
    <r>
      <rPr>
        <sz val="11"/>
        <color indexed="8"/>
        <rFont val="宋体"/>
        <family val="0"/>
      </rPr>
      <t>泗阳县</t>
    </r>
  </si>
  <si>
    <r>
      <rPr>
        <sz val="11"/>
        <color indexed="8"/>
        <rFont val="宋体"/>
        <family val="0"/>
      </rPr>
      <t>泗洪县</t>
    </r>
  </si>
  <si>
    <r>
      <rPr>
        <b/>
        <sz val="11"/>
        <color indexed="8"/>
        <rFont val="宋体"/>
        <family val="0"/>
      </rPr>
      <t>南京市小计</t>
    </r>
  </si>
  <si>
    <r>
      <rPr>
        <b/>
        <sz val="11"/>
        <color indexed="8"/>
        <rFont val="宋体"/>
        <family val="0"/>
      </rPr>
      <t>无锡市小计</t>
    </r>
  </si>
  <si>
    <r>
      <rPr>
        <b/>
        <sz val="11"/>
        <color indexed="8"/>
        <rFont val="宋体"/>
        <family val="0"/>
      </rPr>
      <t>徐州市小计</t>
    </r>
  </si>
  <si>
    <r>
      <rPr>
        <b/>
        <sz val="11"/>
        <color indexed="8"/>
        <rFont val="宋体"/>
        <family val="0"/>
      </rPr>
      <t>常州市小计</t>
    </r>
  </si>
  <si>
    <r>
      <rPr>
        <b/>
        <sz val="11"/>
        <color indexed="8"/>
        <rFont val="宋体"/>
        <family val="0"/>
      </rPr>
      <t>苏州市小计</t>
    </r>
  </si>
  <si>
    <r>
      <rPr>
        <b/>
        <sz val="11"/>
        <color indexed="8"/>
        <rFont val="宋体"/>
        <family val="0"/>
      </rPr>
      <t>南通市小计</t>
    </r>
  </si>
  <si>
    <r>
      <rPr>
        <b/>
        <sz val="11"/>
        <color indexed="8"/>
        <rFont val="宋体"/>
        <family val="0"/>
      </rPr>
      <t>连云港市小计</t>
    </r>
  </si>
  <si>
    <r>
      <rPr>
        <b/>
        <sz val="11"/>
        <color indexed="8"/>
        <rFont val="宋体"/>
        <family val="0"/>
      </rPr>
      <t>淮安市小计</t>
    </r>
  </si>
  <si>
    <r>
      <rPr>
        <b/>
        <sz val="11"/>
        <color indexed="8"/>
        <rFont val="宋体"/>
        <family val="0"/>
      </rPr>
      <t>盐城市小计</t>
    </r>
  </si>
  <si>
    <r>
      <rPr>
        <b/>
        <sz val="11"/>
        <color indexed="8"/>
        <rFont val="宋体"/>
        <family val="0"/>
      </rPr>
      <t>扬州市小计</t>
    </r>
  </si>
  <si>
    <r>
      <rPr>
        <b/>
        <sz val="11"/>
        <color indexed="8"/>
        <rFont val="宋体"/>
        <family val="0"/>
      </rPr>
      <t>镇江市小计</t>
    </r>
  </si>
  <si>
    <r>
      <rPr>
        <b/>
        <sz val="11"/>
        <color indexed="8"/>
        <rFont val="宋体"/>
        <family val="0"/>
      </rPr>
      <t>泰州市小计</t>
    </r>
  </si>
  <si>
    <r>
      <rPr>
        <b/>
        <sz val="11"/>
        <color indexed="8"/>
        <rFont val="宋体"/>
        <family val="0"/>
      </rPr>
      <t>宿迁市小计</t>
    </r>
  </si>
  <si>
    <t>留抵退税
规模预计数
(亿元)</t>
  </si>
  <si>
    <t>制表日期：2022年3月25日</t>
  </si>
  <si>
    <t>转移支付资金（万元）</t>
  </si>
  <si>
    <t>连云区</t>
  </si>
  <si>
    <t>海州区</t>
  </si>
  <si>
    <t>赣榆区</t>
  </si>
  <si>
    <r>
      <t xml:space="preserve">      </t>
    </r>
    <r>
      <rPr>
        <sz val="11"/>
        <color indexed="8"/>
        <rFont val="宋体"/>
        <family val="0"/>
      </rPr>
      <t>市本级</t>
    </r>
  </si>
  <si>
    <t>海陵区</t>
  </si>
  <si>
    <t>高港区</t>
  </si>
  <si>
    <t>姜堰区</t>
  </si>
  <si>
    <t>玄武区</t>
  </si>
  <si>
    <t>秦淮区</t>
  </si>
  <si>
    <t>建邺区</t>
  </si>
  <si>
    <t>鼓楼区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</si>
  <si>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</si>
  <si>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</si>
  <si>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</si>
  <si>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</si>
  <si>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</si>
  <si>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</si>
  <si>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</si>
  <si>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市本级</t>
  </si>
  <si>
    <t>梁溪区</t>
  </si>
  <si>
    <t>新吴区</t>
  </si>
  <si>
    <t>锡山区</t>
  </si>
  <si>
    <t>惠山区</t>
  </si>
  <si>
    <t>滨湖区</t>
  </si>
  <si>
    <t>鼓楼区</t>
  </si>
  <si>
    <t>云龙区</t>
  </si>
  <si>
    <t>贾汪区</t>
  </si>
  <si>
    <t>泉山区</t>
  </si>
  <si>
    <t>铜山区</t>
  </si>
  <si>
    <t>天宁区</t>
  </si>
  <si>
    <t>钟楼区</t>
  </si>
  <si>
    <t>新北区</t>
  </si>
  <si>
    <t>武进区</t>
  </si>
  <si>
    <t>金坛区</t>
  </si>
  <si>
    <t>姑苏区</t>
  </si>
  <si>
    <t>虎丘区</t>
  </si>
  <si>
    <t>吴中区</t>
  </si>
  <si>
    <t>相城区</t>
  </si>
  <si>
    <t>吴江区</t>
  </si>
  <si>
    <t>崇川区</t>
  </si>
  <si>
    <t>通州区</t>
  </si>
  <si>
    <t>海门区</t>
  </si>
  <si>
    <t>清江浦区</t>
  </si>
  <si>
    <t>淮安区</t>
  </si>
  <si>
    <t>淮阴区</t>
  </si>
  <si>
    <t>洪泽区</t>
  </si>
  <si>
    <t>亭湖区</t>
  </si>
  <si>
    <t>盐都区</t>
  </si>
  <si>
    <t>大丰区</t>
  </si>
  <si>
    <t>广陵区</t>
  </si>
  <si>
    <t>邗江区</t>
  </si>
  <si>
    <t>江都区</t>
  </si>
  <si>
    <t>京口区</t>
  </si>
  <si>
    <t>润州区</t>
  </si>
  <si>
    <t>丹徒区</t>
  </si>
  <si>
    <t>宿城区</t>
  </si>
  <si>
    <t>宿豫区</t>
  </si>
  <si>
    <t>2022年支持小微企业留抵退税有关专项资金预算分配表</t>
  </si>
  <si>
    <t>2022年结算项目</t>
  </si>
  <si>
    <t>1100296增值
税留抵退税转移
支付收入</t>
  </si>
  <si>
    <t>1100297其他
退税减税降费
转移支付收入</t>
  </si>
  <si>
    <t>增值税留抵退税
转移支付收入</t>
  </si>
  <si>
    <t>其他退税减税降费转移支付收入</t>
  </si>
  <si>
    <r>
      <t>2022</t>
    </r>
    <r>
      <rPr>
        <sz val="11"/>
        <color indexed="8"/>
        <rFont val="宋体"/>
        <family val="0"/>
      </rPr>
      <t>年政府
收支分类科目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</si>
</sst>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_ ;[Red]\-#,##0\ "/>
    <numFmt numFmtId="178" formatCode="#,##0.00_ ;[Red]\-#,##0.00\ ;;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黑体"/>
      <family val="3"/>
    </font>
    <font>
      <b/>
      <sz val="12"/>
      <color indexed="8"/>
      <name val="Times New Roman"/>
      <family val="1"/>
    </font>
    <font>
      <sz val="11"/>
      <color indexed="8"/>
      <name val="方正楷体_GBK"/>
      <family val="4"/>
    </font>
    <font>
      <b/>
      <sz val="11"/>
      <color indexed="8"/>
      <name val="Times New Roman"/>
      <family val="1"/>
    </font>
    <font>
      <sz val="22"/>
      <color indexed="8"/>
      <name val="宋体"/>
      <family val="0"/>
    </font>
    <font>
      <sz val="18"/>
      <color indexed="8"/>
      <name val="宋体"/>
      <family val="0"/>
    </font>
    <font>
      <sz val="18"/>
      <color indexed="8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黑体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Times New Roman"/>
      <family val="1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方正楷体_GBK"/>
      <family val="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宋体"/>
      <family val="0"/>
    </font>
    <font>
      <sz val="22"/>
      <color theme="1"/>
      <name val="Calibri"/>
      <family val="0"/>
    </font>
    <font>
      <sz val="18"/>
      <color theme="1"/>
      <name val="宋体"/>
      <family val="0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/>
    </xf>
    <xf numFmtId="178" fontId="0" fillId="0" borderId="10" xfId="0" applyNumberFormat="1" applyBorder="1" applyAlignment="1">
      <alignment vertical="center"/>
    </xf>
    <xf numFmtId="177" fontId="50" fillId="0" borderId="10" xfId="0" applyNumberFormat="1" applyFont="1" applyBorder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6" fontId="50" fillId="0" borderId="10" xfId="0" applyNumberFormat="1" applyFont="1" applyBorder="1" applyAlignment="1">
      <alignment vertical="center"/>
    </xf>
    <xf numFmtId="176" fontId="56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177" fontId="41" fillId="0" borderId="10" xfId="0" applyNumberFormat="1" applyFont="1" applyFill="1" applyBorder="1" applyAlignment="1">
      <alignment horizontal="right" vertical="center"/>
    </xf>
    <xf numFmtId="10" fontId="0" fillId="0" borderId="10" xfId="33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176" fontId="0" fillId="7" borderId="10" xfId="0" applyNumberFormat="1" applyFont="1" applyFill="1" applyBorder="1" applyAlignment="1">
      <alignment horizontal="right" vertical="center"/>
    </xf>
    <xf numFmtId="177" fontId="0" fillId="4" borderId="10" xfId="0" applyNumberFormat="1" applyFont="1" applyFill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176" fontId="50" fillId="0" borderId="10" xfId="0" applyNumberFormat="1" applyFont="1" applyFill="1" applyBorder="1" applyAlignment="1">
      <alignment vertical="center"/>
    </xf>
    <xf numFmtId="0" fontId="51" fillId="0" borderId="0" xfId="0" applyFont="1" applyFill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indent="1"/>
    </xf>
    <xf numFmtId="176" fontId="6" fillId="7" borderId="10" xfId="0" applyNumberFormat="1" applyFont="1" applyFill="1" applyBorder="1" applyAlignment="1">
      <alignment horizontal="right" vertical="center"/>
    </xf>
    <xf numFmtId="176" fontId="6" fillId="33" borderId="10" xfId="0" applyNumberFormat="1" applyFont="1" applyFill="1" applyBorder="1" applyAlignment="1">
      <alignment horizontal="right" vertical="center"/>
    </xf>
    <xf numFmtId="176" fontId="6" fillId="2" borderId="10" xfId="0" applyNumberFormat="1" applyFont="1" applyFill="1" applyBorder="1" applyAlignment="1">
      <alignment horizontal="right" vertical="center"/>
    </xf>
    <xf numFmtId="0" fontId="61" fillId="0" borderId="10" xfId="0" applyFont="1" applyFill="1" applyBorder="1" applyAlignment="1">
      <alignment vertical="center"/>
    </xf>
    <xf numFmtId="176" fontId="6" fillId="0" borderId="1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/>
    </xf>
    <xf numFmtId="177" fontId="7" fillId="0" borderId="10" xfId="0" applyNumberFormat="1" applyFont="1" applyBorder="1" applyAlignment="1">
      <alignment horizontal="right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0" fontId="56" fillId="0" borderId="10" xfId="33" applyNumberFormat="1" applyFont="1" applyBorder="1" applyAlignment="1">
      <alignment horizontal="center" vertical="center"/>
    </xf>
    <xf numFmtId="10" fontId="50" fillId="0" borderId="10" xfId="33" applyNumberFormat="1" applyFont="1" applyBorder="1" applyAlignment="1">
      <alignment horizontal="center" vertical="center"/>
    </xf>
    <xf numFmtId="10" fontId="6" fillId="0" borderId="10" xfId="33" applyNumberFormat="1" applyFont="1" applyBorder="1" applyAlignment="1">
      <alignment horizontal="center" vertical="center"/>
    </xf>
    <xf numFmtId="10" fontId="7" fillId="0" borderId="10" xfId="33" applyNumberFormat="1" applyFont="1" applyBorder="1" applyAlignment="1">
      <alignment horizontal="center" vertical="center"/>
    </xf>
    <xf numFmtId="10" fontId="50" fillId="0" borderId="10" xfId="33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right" vertical="center"/>
    </xf>
    <xf numFmtId="0" fontId="60" fillId="0" borderId="10" xfId="0" applyFont="1" applyFill="1" applyBorder="1" applyAlignment="1">
      <alignment horizontal="left" vertical="center" indent="2"/>
    </xf>
    <xf numFmtId="0" fontId="62" fillId="0" borderId="10" xfId="0" applyFont="1" applyFill="1" applyBorder="1" applyAlignment="1">
      <alignment horizontal="left" vertical="center" indent="2"/>
    </xf>
    <xf numFmtId="176" fontId="51" fillId="0" borderId="0" xfId="0" applyNumberFormat="1" applyFont="1" applyAlignment="1">
      <alignment/>
    </xf>
    <xf numFmtId="177" fontId="51" fillId="0" borderId="0" xfId="0" applyNumberFormat="1" applyFont="1" applyAlignment="1">
      <alignment/>
    </xf>
    <xf numFmtId="177" fontId="51" fillId="0" borderId="10" xfId="0" applyNumberFormat="1" applyFont="1" applyBorder="1" applyAlignment="1">
      <alignment horizontal="center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7" fontId="55" fillId="0" borderId="10" xfId="0" applyNumberFormat="1" applyFont="1" applyBorder="1" applyAlignment="1">
      <alignment horizontal="center" vertical="center"/>
    </xf>
    <xf numFmtId="177" fontId="50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基础数据" displayName="基础数据" ref="A1:E55" comment="" totalsRowShown="0">
  <autoFilter ref="A1:E55"/>
  <tableColumns count="5">
    <tableColumn id="1" name="序号"/>
    <tableColumn id="2" name="地区"/>
    <tableColumn id="14" name="数据1"/>
    <tableColumn id="13" name="数据2"/>
    <tableColumn id="12" name="数据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55"/>
  <sheetViews>
    <sheetView zoomScalePageLayoutView="0" workbookViewId="0" topLeftCell="A1">
      <selection activeCell="A2" sqref="A2:C55"/>
    </sheetView>
  </sheetViews>
  <sheetFormatPr defaultColWidth="9.140625" defaultRowHeight="15"/>
  <cols>
    <col min="2" max="2" width="14.28125" style="0" customWidth="1"/>
    <col min="3" max="3" width="16.7109375" style="0" customWidth="1"/>
    <col min="4" max="4" width="17.7109375" style="0" customWidth="1"/>
    <col min="5" max="5" width="22.421875" style="0" customWidth="1"/>
  </cols>
  <sheetData>
    <row r="1" spans="1:5" ht="30" customHeight="1">
      <c r="A1" s="2" t="s">
        <v>3</v>
      </c>
      <c r="B1" s="2" t="s">
        <v>4</v>
      </c>
      <c r="C1" s="3" t="s">
        <v>5</v>
      </c>
      <c r="D1" s="3" t="s">
        <v>6</v>
      </c>
      <c r="E1" s="3" t="s">
        <v>7</v>
      </c>
    </row>
    <row r="2" spans="1:5" ht="19.5" customHeight="1">
      <c r="A2" s="4">
        <v>0</v>
      </c>
      <c r="B2" s="1" t="s">
        <v>11</v>
      </c>
      <c r="C2" s="6">
        <v>22.06</v>
      </c>
      <c r="D2" s="6">
        <v>123456789</v>
      </c>
      <c r="E2" s="6">
        <v>123456789</v>
      </c>
    </row>
    <row r="3" spans="1:5" ht="19.5" customHeight="1">
      <c r="A3" s="4">
        <v>1</v>
      </c>
      <c r="B3" s="1" t="s">
        <v>12</v>
      </c>
      <c r="C3" s="1">
        <v>119.45999999999998</v>
      </c>
      <c r="D3" s="8">
        <v>0</v>
      </c>
      <c r="E3" s="1"/>
    </row>
    <row r="4" spans="1:5" ht="19.5" customHeight="1">
      <c r="A4" s="4">
        <v>2</v>
      </c>
      <c r="B4" s="1" t="s">
        <v>13</v>
      </c>
      <c r="C4" s="1">
        <v>32.01</v>
      </c>
      <c r="D4" s="8">
        <v>0</v>
      </c>
      <c r="E4" s="1"/>
    </row>
    <row r="5" spans="1:5" ht="19.5" customHeight="1">
      <c r="A5" s="4">
        <v>3</v>
      </c>
      <c r="B5" s="1" t="s">
        <v>27</v>
      </c>
      <c r="C5" s="1">
        <v>18.78</v>
      </c>
      <c r="D5" s="6"/>
      <c r="E5" s="1"/>
    </row>
    <row r="6" spans="1:5" ht="19.5" customHeight="1">
      <c r="A6" s="4">
        <v>4</v>
      </c>
      <c r="B6" s="1" t="s">
        <v>28</v>
      </c>
      <c r="C6" s="5">
        <v>9.71</v>
      </c>
      <c r="D6" s="6"/>
      <c r="E6" s="5"/>
    </row>
    <row r="7" spans="1:5" ht="19.5" customHeight="1">
      <c r="A7" s="4">
        <v>5</v>
      </c>
      <c r="B7" s="1" t="s">
        <v>14</v>
      </c>
      <c r="C7" s="1">
        <v>23.459999999999997</v>
      </c>
      <c r="D7" s="1"/>
      <c r="E7" s="1"/>
    </row>
    <row r="8" spans="1:5" ht="14.25">
      <c r="A8" s="20">
        <v>6</v>
      </c>
      <c r="B8" s="21" t="s">
        <v>29</v>
      </c>
      <c r="C8" s="21">
        <v>1.27</v>
      </c>
      <c r="D8" s="1"/>
      <c r="E8" s="1"/>
    </row>
    <row r="9" spans="1:5" ht="14.25">
      <c r="A9" s="20">
        <v>7</v>
      </c>
      <c r="B9" s="21" t="s">
        <v>30</v>
      </c>
      <c r="C9" s="21">
        <v>3</v>
      </c>
      <c r="D9" s="1"/>
      <c r="E9" s="1"/>
    </row>
    <row r="10" spans="1:5" ht="14.25">
      <c r="A10" s="20">
        <v>8</v>
      </c>
      <c r="B10" s="21" t="s">
        <v>31</v>
      </c>
      <c r="C10" s="21">
        <v>3.49</v>
      </c>
      <c r="D10" s="1"/>
      <c r="E10" s="1"/>
    </row>
    <row r="11" spans="1:5" ht="14.25">
      <c r="A11" s="20">
        <v>9</v>
      </c>
      <c r="B11" s="21" t="s">
        <v>32</v>
      </c>
      <c r="C11" s="21">
        <v>4.23</v>
      </c>
      <c r="D11" s="1"/>
      <c r="E11" s="1"/>
    </row>
    <row r="12" spans="1:5" ht="14.25">
      <c r="A12" s="20">
        <v>10</v>
      </c>
      <c r="B12" s="21" t="s">
        <v>33</v>
      </c>
      <c r="C12" s="21">
        <v>6.62</v>
      </c>
      <c r="D12" s="1"/>
      <c r="E12" s="1"/>
    </row>
    <row r="13" spans="1:5" ht="14.25">
      <c r="A13" s="20">
        <v>11</v>
      </c>
      <c r="B13" s="21" t="s">
        <v>15</v>
      </c>
      <c r="C13" s="21">
        <v>47.21</v>
      </c>
      <c r="D13" s="1"/>
      <c r="E13" s="1"/>
    </row>
    <row r="14" spans="1:5" ht="14.25">
      <c r="A14" s="20">
        <v>12</v>
      </c>
      <c r="B14" s="21" t="s">
        <v>34</v>
      </c>
      <c r="C14" s="21">
        <v>5.32</v>
      </c>
      <c r="D14" s="1"/>
      <c r="E14" s="1"/>
    </row>
    <row r="15" spans="1:5" ht="14.25">
      <c r="A15" s="20">
        <v>13</v>
      </c>
      <c r="B15" s="21" t="s">
        <v>16</v>
      </c>
      <c r="C15" s="21">
        <v>134.11</v>
      </c>
      <c r="D15" s="1"/>
      <c r="E15" s="1"/>
    </row>
    <row r="16" spans="1:5" ht="14.25">
      <c r="A16" s="20">
        <v>14</v>
      </c>
      <c r="B16" s="21" t="s">
        <v>35</v>
      </c>
      <c r="C16" s="21">
        <v>10.66</v>
      </c>
      <c r="D16" s="1"/>
      <c r="E16" s="1"/>
    </row>
    <row r="17" spans="1:5" ht="14.25">
      <c r="A17" s="20">
        <v>15</v>
      </c>
      <c r="B17" s="21" t="s">
        <v>36</v>
      </c>
      <c r="C17" s="21">
        <v>15.39</v>
      </c>
      <c r="D17" s="1"/>
      <c r="E17" s="1"/>
    </row>
    <row r="18" spans="1:5" ht="14.25">
      <c r="A18" s="20">
        <v>16</v>
      </c>
      <c r="B18" s="21" t="s">
        <v>37</v>
      </c>
      <c r="C18" s="21">
        <v>24.52</v>
      </c>
      <c r="D18" s="1"/>
      <c r="E18" s="1"/>
    </row>
    <row r="19" spans="1:5" ht="14.25">
      <c r="A19" s="20">
        <v>17</v>
      </c>
      <c r="B19" s="21" t="s">
        <v>38</v>
      </c>
      <c r="C19" s="21">
        <v>10.73</v>
      </c>
      <c r="D19" s="1"/>
      <c r="E19" s="1"/>
    </row>
    <row r="20" spans="1:5" ht="14.25">
      <c r="A20" s="20">
        <v>18</v>
      </c>
      <c r="B20" s="21" t="s">
        <v>17</v>
      </c>
      <c r="C20" s="21">
        <v>38.8</v>
      </c>
      <c r="D20" s="1"/>
      <c r="E20" s="1"/>
    </row>
    <row r="21" spans="1:5" ht="14.25">
      <c r="A21" s="20">
        <v>19</v>
      </c>
      <c r="B21" s="21" t="s">
        <v>66</v>
      </c>
      <c r="C21" s="21">
        <v>7.45</v>
      </c>
      <c r="D21" s="1"/>
      <c r="E21" s="1"/>
    </row>
    <row r="22" spans="1:5" ht="14.25">
      <c r="A22" s="20">
        <v>20</v>
      </c>
      <c r="B22" s="21" t="s">
        <v>39</v>
      </c>
      <c r="C22" s="21">
        <v>18.73</v>
      </c>
      <c r="D22" s="1"/>
      <c r="E22" s="1"/>
    </row>
    <row r="23" spans="1:5" ht="14.25">
      <c r="A23" s="20">
        <v>21</v>
      </c>
      <c r="B23" s="21" t="s">
        <v>40</v>
      </c>
      <c r="C23" s="21">
        <v>6.32</v>
      </c>
      <c r="D23" s="1"/>
      <c r="E23" s="1"/>
    </row>
    <row r="24" spans="1:5" ht="14.25">
      <c r="A24" s="20">
        <v>22</v>
      </c>
      <c r="B24" s="21" t="s">
        <v>41</v>
      </c>
      <c r="C24" s="21">
        <v>11.92</v>
      </c>
      <c r="D24" s="1"/>
      <c r="E24" s="1"/>
    </row>
    <row r="25" spans="1:5" ht="14.25">
      <c r="A25" s="20">
        <v>23</v>
      </c>
      <c r="B25" s="21" t="s">
        <v>18</v>
      </c>
      <c r="C25" s="21">
        <v>12.74</v>
      </c>
      <c r="D25" s="1"/>
      <c r="E25" s="1"/>
    </row>
    <row r="26" spans="1:5" ht="14.25">
      <c r="A26" s="20">
        <v>24</v>
      </c>
      <c r="B26" s="21" t="s">
        <v>42</v>
      </c>
      <c r="C26" s="21">
        <v>2.2</v>
      </c>
      <c r="D26" s="1"/>
      <c r="E26" s="1"/>
    </row>
    <row r="27" spans="1:5" ht="14.25">
      <c r="A27" s="20">
        <v>25</v>
      </c>
      <c r="B27" s="21" t="s">
        <v>43</v>
      </c>
      <c r="C27" s="21">
        <v>0.92</v>
      </c>
      <c r="D27" s="1"/>
      <c r="E27" s="1"/>
    </row>
    <row r="28" spans="1:5" ht="14.25">
      <c r="A28" s="20">
        <v>26</v>
      </c>
      <c r="B28" s="21" t="s">
        <v>44</v>
      </c>
      <c r="C28" s="21">
        <v>1.87</v>
      </c>
      <c r="D28" s="1"/>
      <c r="E28" s="1"/>
    </row>
    <row r="29" spans="1:5" ht="14.25">
      <c r="A29" s="20">
        <v>27</v>
      </c>
      <c r="B29" s="21" t="s">
        <v>19</v>
      </c>
      <c r="C29" s="21">
        <v>19.400000000000002</v>
      </c>
      <c r="D29" s="1"/>
      <c r="E29" s="1"/>
    </row>
    <row r="30" spans="1:5" ht="14.25">
      <c r="A30" s="20">
        <v>28</v>
      </c>
      <c r="B30" s="21" t="s">
        <v>45</v>
      </c>
      <c r="C30" s="21">
        <v>2.08</v>
      </c>
      <c r="D30" s="1"/>
      <c r="E30" s="1"/>
    </row>
    <row r="31" spans="1:5" ht="14.25">
      <c r="A31" s="20">
        <v>29</v>
      </c>
      <c r="B31" s="21" t="s">
        <v>46</v>
      </c>
      <c r="C31" s="21">
        <v>1.84</v>
      </c>
      <c r="D31" s="1"/>
      <c r="E31" s="1"/>
    </row>
    <row r="32" spans="1:5" ht="14.25">
      <c r="A32" s="20">
        <v>30</v>
      </c>
      <c r="B32" s="21" t="s">
        <v>47</v>
      </c>
      <c r="C32" s="21">
        <v>1.92</v>
      </c>
      <c r="D32" s="1"/>
      <c r="E32" s="1"/>
    </row>
    <row r="33" spans="1:5" ht="14.25">
      <c r="A33" s="20">
        <v>31</v>
      </c>
      <c r="B33" s="21" t="s">
        <v>20</v>
      </c>
      <c r="C33" s="21">
        <v>26.15</v>
      </c>
      <c r="D33" s="1"/>
      <c r="E33" s="1"/>
    </row>
    <row r="34" spans="1:5" ht="14.25">
      <c r="A34" s="20">
        <v>32</v>
      </c>
      <c r="B34" s="21" t="s">
        <v>48</v>
      </c>
      <c r="C34" s="21">
        <v>2.23</v>
      </c>
      <c r="D34" s="1"/>
      <c r="E34" s="1"/>
    </row>
    <row r="35" spans="1:5" ht="14.25">
      <c r="A35" s="20">
        <v>33</v>
      </c>
      <c r="B35" s="21" t="s">
        <v>49</v>
      </c>
      <c r="C35" s="21">
        <v>1.95</v>
      </c>
      <c r="D35" s="1"/>
      <c r="E35" s="1"/>
    </row>
    <row r="36" spans="1:5" ht="14.25">
      <c r="A36" s="20">
        <v>34</v>
      </c>
      <c r="B36" s="21" t="s">
        <v>50</v>
      </c>
      <c r="C36" s="21">
        <v>2.53</v>
      </c>
      <c r="D36" s="1"/>
      <c r="E36" s="1"/>
    </row>
    <row r="37" spans="1:5" ht="14.25">
      <c r="A37" s="20">
        <v>35</v>
      </c>
      <c r="B37" s="21" t="s">
        <v>51</v>
      </c>
      <c r="C37" s="21">
        <v>3.48</v>
      </c>
      <c r="D37" s="1"/>
      <c r="E37" s="1"/>
    </row>
    <row r="38" spans="1:5" ht="14.25">
      <c r="A38" s="20">
        <v>36</v>
      </c>
      <c r="B38" s="21" t="s">
        <v>52</v>
      </c>
      <c r="C38" s="21">
        <v>1.06</v>
      </c>
      <c r="D38" s="1"/>
      <c r="E38" s="1"/>
    </row>
    <row r="39" spans="1:5" ht="14.25">
      <c r="A39" s="20">
        <v>37</v>
      </c>
      <c r="B39" s="21" t="s">
        <v>53</v>
      </c>
      <c r="C39" s="21">
        <v>3.23</v>
      </c>
      <c r="D39" s="1"/>
      <c r="E39" s="1"/>
    </row>
    <row r="40" spans="1:5" ht="14.25">
      <c r="A40" s="20">
        <v>38</v>
      </c>
      <c r="B40" s="21" t="s">
        <v>21</v>
      </c>
      <c r="C40" s="21">
        <v>18.32</v>
      </c>
      <c r="D40" s="1"/>
      <c r="E40" s="1"/>
    </row>
    <row r="41" spans="1:5" ht="14.25">
      <c r="A41" s="20">
        <v>39</v>
      </c>
      <c r="B41" s="21" t="s">
        <v>54</v>
      </c>
      <c r="C41" s="21">
        <v>1.09</v>
      </c>
      <c r="D41" s="1"/>
      <c r="E41" s="1"/>
    </row>
    <row r="42" spans="1:5" ht="14.25">
      <c r="A42" s="20">
        <v>40</v>
      </c>
      <c r="B42" s="21" t="s">
        <v>55</v>
      </c>
      <c r="C42" s="21">
        <v>4.43</v>
      </c>
      <c r="D42" s="1"/>
      <c r="E42" s="1"/>
    </row>
    <row r="43" spans="1:5" ht="14.25">
      <c r="A43" s="20">
        <v>41</v>
      </c>
      <c r="B43" s="21" t="s">
        <v>56</v>
      </c>
      <c r="C43" s="21">
        <v>2.03</v>
      </c>
      <c r="D43" s="1"/>
      <c r="E43" s="1"/>
    </row>
    <row r="44" spans="1:5" ht="14.25">
      <c r="A44" s="20">
        <v>42</v>
      </c>
      <c r="B44" s="21" t="s">
        <v>22</v>
      </c>
      <c r="C44" s="21">
        <v>9.97</v>
      </c>
      <c r="D44" s="1"/>
      <c r="E44" s="1"/>
    </row>
    <row r="45" spans="1:5" ht="14.25">
      <c r="A45" s="20">
        <v>43</v>
      </c>
      <c r="B45" s="21" t="s">
        <v>57</v>
      </c>
      <c r="C45" s="21">
        <v>4.16</v>
      </c>
      <c r="D45" s="1"/>
      <c r="E45" s="1"/>
    </row>
    <row r="46" spans="1:5" ht="14.25">
      <c r="A46" s="20">
        <v>44</v>
      </c>
      <c r="B46" s="21" t="s">
        <v>58</v>
      </c>
      <c r="C46" s="21">
        <v>1.48</v>
      </c>
      <c r="D46" s="1"/>
      <c r="E46" s="1"/>
    </row>
    <row r="47" spans="1:5" ht="14.25">
      <c r="A47" s="20">
        <v>45</v>
      </c>
      <c r="B47" s="21" t="s">
        <v>59</v>
      </c>
      <c r="C47" s="21">
        <v>7.11</v>
      </c>
      <c r="D47" s="1"/>
      <c r="E47" s="1"/>
    </row>
    <row r="48" spans="1:5" ht="14.25">
      <c r="A48" s="20">
        <v>46</v>
      </c>
      <c r="B48" s="21" t="s">
        <v>23</v>
      </c>
      <c r="C48" s="21">
        <v>15.09</v>
      </c>
      <c r="D48" s="1"/>
      <c r="E48" s="1"/>
    </row>
    <row r="49" spans="1:5" ht="14.25">
      <c r="A49" s="20">
        <v>47</v>
      </c>
      <c r="B49" s="21" t="s">
        <v>60</v>
      </c>
      <c r="C49" s="21">
        <v>1.47</v>
      </c>
      <c r="D49" s="1"/>
      <c r="E49" s="1"/>
    </row>
    <row r="50" spans="1:5" ht="14.25">
      <c r="A50" s="20">
        <v>48</v>
      </c>
      <c r="B50" s="21" t="s">
        <v>61</v>
      </c>
      <c r="C50" s="21">
        <v>2.15</v>
      </c>
      <c r="D50" s="1"/>
      <c r="E50" s="1"/>
    </row>
    <row r="51" spans="1:5" ht="14.25">
      <c r="A51" s="20">
        <v>49</v>
      </c>
      <c r="B51" s="21" t="s">
        <v>62</v>
      </c>
      <c r="C51" s="21">
        <v>4.61</v>
      </c>
      <c r="D51" s="1"/>
      <c r="E51" s="1"/>
    </row>
    <row r="52" spans="1:5" ht="14.25">
      <c r="A52" s="20">
        <v>50</v>
      </c>
      <c r="B52" s="21" t="s">
        <v>24</v>
      </c>
      <c r="C52" s="21">
        <v>9.08</v>
      </c>
      <c r="D52" s="1"/>
      <c r="E52" s="1"/>
    </row>
    <row r="53" spans="1:5" ht="14.25">
      <c r="A53" s="20">
        <v>51</v>
      </c>
      <c r="B53" s="21" t="s">
        <v>63</v>
      </c>
      <c r="C53" s="21">
        <v>2.02</v>
      </c>
      <c r="D53" s="1"/>
      <c r="E53" s="1"/>
    </row>
    <row r="54" spans="1:5" ht="14.25">
      <c r="A54" s="20">
        <v>52</v>
      </c>
      <c r="B54" s="21" t="s">
        <v>64</v>
      </c>
      <c r="C54" s="21">
        <v>2.28</v>
      </c>
      <c r="D54" s="1"/>
      <c r="E54" s="1"/>
    </row>
    <row r="55" spans="1:5" ht="14.25">
      <c r="A55" s="20">
        <v>53</v>
      </c>
      <c r="B55" s="21" t="s">
        <v>65</v>
      </c>
      <c r="C55" s="21">
        <v>2.47</v>
      </c>
      <c r="D55" s="1"/>
      <c r="E55" s="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35.7109375" style="0" customWidth="1"/>
    <col min="3" max="4" width="20.28125" style="0" customWidth="1"/>
    <col min="5" max="5" width="23.7109375" style="0" customWidth="1"/>
  </cols>
  <sheetData>
    <row r="1" ht="53.25" customHeight="1">
      <c r="A1" s="15" t="s">
        <v>77</v>
      </c>
    </row>
    <row r="2" spans="1:4" ht="63" customHeight="1">
      <c r="A2" s="81" t="s">
        <v>78</v>
      </c>
      <c r="B2" s="81"/>
      <c r="C2" s="81"/>
      <c r="D2" s="81"/>
    </row>
    <row r="3" spans="1:4" ht="19.5" customHeight="1">
      <c r="A3" s="25" t="s">
        <v>79</v>
      </c>
      <c r="D3" s="26" t="s">
        <v>80</v>
      </c>
    </row>
    <row r="4" spans="1:4" ht="30" customHeight="1">
      <c r="A4" s="27" t="s">
        <v>3</v>
      </c>
      <c r="B4" s="28" t="s">
        <v>85</v>
      </c>
      <c r="C4" s="29" t="s">
        <v>81</v>
      </c>
      <c r="D4" s="28" t="s">
        <v>83</v>
      </c>
    </row>
    <row r="5" spans="1:4" ht="14.25">
      <c r="A5" s="1" t="s">
        <v>82</v>
      </c>
      <c r="B5" s="30" t="s">
        <v>0</v>
      </c>
      <c r="C5" s="31" t="s">
        <v>1</v>
      </c>
      <c r="D5" s="31" t="s">
        <v>2</v>
      </c>
    </row>
    <row r="6" spans="1:4" ht="19.5" customHeight="1">
      <c r="A6" s="32">
        <v>1</v>
      </c>
      <c r="B6" s="33" t="s">
        <v>89</v>
      </c>
      <c r="C6" s="34">
        <f>SUM(C7:C8)</f>
        <v>3787100</v>
      </c>
      <c r="D6" s="43">
        <f>SUM(C11,C15)</f>
        <v>3787100</v>
      </c>
    </row>
    <row r="7" spans="1:4" ht="19.5" customHeight="1">
      <c r="A7" s="32">
        <v>2</v>
      </c>
      <c r="B7" s="40" t="s">
        <v>90</v>
      </c>
      <c r="C7" s="37">
        <v>2840000</v>
      </c>
      <c r="D7" s="44"/>
    </row>
    <row r="8" spans="1:4" ht="19.5" customHeight="1">
      <c r="A8" s="32">
        <v>3</v>
      </c>
      <c r="B8" s="40" t="s">
        <v>91</v>
      </c>
      <c r="C8" s="37">
        <v>947100</v>
      </c>
      <c r="D8" s="36"/>
    </row>
    <row r="9" spans="1:4" ht="19.5" customHeight="1">
      <c r="A9" s="32">
        <v>4</v>
      </c>
      <c r="B9" s="40" t="s">
        <v>92</v>
      </c>
      <c r="C9" s="35">
        <v>0</v>
      </c>
      <c r="D9" s="43">
        <f>C6-C10-C14</f>
        <v>0</v>
      </c>
    </row>
    <row r="10" spans="1:4" ht="19.5" customHeight="1">
      <c r="A10" s="32">
        <v>5</v>
      </c>
      <c r="B10" s="33" t="s">
        <v>88</v>
      </c>
      <c r="C10" s="34">
        <f>'打印表 '!K8</f>
        <v>2840000</v>
      </c>
      <c r="D10" s="36"/>
    </row>
    <row r="11" spans="1:4" ht="19.5" customHeight="1">
      <c r="A11" s="32">
        <v>6</v>
      </c>
      <c r="B11" s="39" t="s">
        <v>87</v>
      </c>
      <c r="C11" s="37">
        <v>2840000</v>
      </c>
      <c r="D11" s="37">
        <f>ROUND(C7*(1-C9),0)</f>
        <v>2840000</v>
      </c>
    </row>
    <row r="12" spans="1:4" ht="19.5" customHeight="1">
      <c r="A12" s="32">
        <v>7</v>
      </c>
      <c r="B12" s="39" t="s">
        <v>84</v>
      </c>
      <c r="C12" s="41">
        <f>C10-C11</f>
        <v>0</v>
      </c>
      <c r="D12" s="38"/>
    </row>
    <row r="13" spans="1:4" ht="19.5" customHeight="1">
      <c r="A13" s="32">
        <v>8</v>
      </c>
      <c r="B13" s="39" t="s">
        <v>86</v>
      </c>
      <c r="C13" s="42">
        <v>2840001.3733742638</v>
      </c>
      <c r="D13" s="38"/>
    </row>
    <row r="14" spans="1:4" ht="19.5" customHeight="1">
      <c r="A14" s="32">
        <v>9</v>
      </c>
      <c r="B14" s="33" t="s">
        <v>96</v>
      </c>
      <c r="C14" s="34">
        <f>'打印表 '!L8</f>
        <v>947100</v>
      </c>
      <c r="D14" s="36"/>
    </row>
    <row r="15" spans="1:4" ht="19.5" customHeight="1">
      <c r="A15" s="32">
        <v>10</v>
      </c>
      <c r="B15" s="39" t="s">
        <v>93</v>
      </c>
      <c r="C15" s="37">
        <v>947100</v>
      </c>
      <c r="D15" s="37">
        <f>ROUND(C8*(1-C9),0)</f>
        <v>947100</v>
      </c>
    </row>
    <row r="16" spans="1:4" ht="19.5" customHeight="1">
      <c r="A16" s="32">
        <v>11</v>
      </c>
      <c r="B16" s="39" t="s">
        <v>94</v>
      </c>
      <c r="C16" s="41">
        <f>C14-C15</f>
        <v>0</v>
      </c>
      <c r="D16" s="38"/>
    </row>
    <row r="17" spans="1:4" ht="19.5" customHeight="1">
      <c r="A17" s="32">
        <v>12</v>
      </c>
      <c r="B17" s="39" t="s">
        <v>95</v>
      </c>
      <c r="C17" s="42">
        <v>947099.2915324579</v>
      </c>
      <c r="D17" s="38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78"/>
  <sheetViews>
    <sheetView view="pageBreakPreview" zoomScaleSheetLayoutView="100" zoomScalePageLayoutView="0" workbookViewId="0" topLeftCell="A22">
      <selection activeCell="K16" sqref="K16"/>
    </sheetView>
  </sheetViews>
  <sheetFormatPr defaultColWidth="9.00390625" defaultRowHeight="19.5" customHeight="1"/>
  <cols>
    <col min="1" max="1" width="6.28125" style="10" customWidth="1"/>
    <col min="2" max="2" width="3.7109375" style="10" hidden="1" customWidth="1"/>
    <col min="3" max="4" width="7.8515625" style="10" hidden="1" customWidth="1"/>
    <col min="5" max="5" width="12.8515625" style="10" hidden="1" customWidth="1"/>
    <col min="6" max="7" width="7.8515625" style="10" hidden="1" customWidth="1"/>
    <col min="8" max="8" width="14.421875" style="10" customWidth="1"/>
    <col min="9" max="9" width="10.7109375" style="46" customWidth="1"/>
    <col min="10" max="13" width="16.00390625" style="10" customWidth="1"/>
    <col min="14" max="16384" width="9.00390625" style="10" customWidth="1"/>
  </cols>
  <sheetData>
    <row r="1" spans="1:7" ht="75.75" customHeight="1">
      <c r="A1" s="15" t="s">
        <v>71</v>
      </c>
      <c r="B1" s="15"/>
      <c r="C1" s="15"/>
      <c r="D1" s="15"/>
      <c r="E1" s="15"/>
      <c r="F1" s="15"/>
      <c r="G1" s="15"/>
    </row>
    <row r="2" spans="1:13" ht="76.5" customHeight="1">
      <c r="A2" s="85" t="s">
        <v>70</v>
      </c>
      <c r="B2" s="85"/>
      <c r="C2" s="85"/>
      <c r="D2" s="85"/>
      <c r="E2" s="85"/>
      <c r="F2" s="85"/>
      <c r="G2" s="85"/>
      <c r="H2" s="86"/>
      <c r="I2" s="86"/>
      <c r="J2" s="86"/>
      <c r="K2" s="86"/>
      <c r="L2" s="86"/>
      <c r="M2" s="86"/>
    </row>
    <row r="3" spans="1:13" ht="19.5" customHeight="1">
      <c r="A3" s="16" t="s">
        <v>180</v>
      </c>
      <c r="B3" s="16"/>
      <c r="C3" s="16"/>
      <c r="D3" s="16"/>
      <c r="E3" s="16"/>
      <c r="F3" s="16"/>
      <c r="G3" s="16"/>
      <c r="M3" s="11"/>
    </row>
    <row r="4" spans="1:13" ht="30" customHeight="1">
      <c r="A4" s="87" t="s">
        <v>67</v>
      </c>
      <c r="B4" s="47"/>
      <c r="C4" s="47"/>
      <c r="D4" s="47"/>
      <c r="E4" s="47"/>
      <c r="F4" s="47"/>
      <c r="G4" s="47"/>
      <c r="H4" s="82" t="s">
        <v>68</v>
      </c>
      <c r="I4" s="92" t="s">
        <v>179</v>
      </c>
      <c r="J4" s="90" t="s">
        <v>76</v>
      </c>
      <c r="K4" s="91"/>
      <c r="L4" s="91"/>
      <c r="M4" s="82" t="s">
        <v>69</v>
      </c>
    </row>
    <row r="5" spans="1:13" ht="75" customHeight="1">
      <c r="A5" s="88"/>
      <c r="B5" s="48"/>
      <c r="C5" s="48"/>
      <c r="D5" s="48"/>
      <c r="E5" s="48"/>
      <c r="F5" s="48"/>
      <c r="G5" s="48"/>
      <c r="H5" s="83"/>
      <c r="I5" s="93"/>
      <c r="J5" s="17" t="s">
        <v>73</v>
      </c>
      <c r="K5" s="17" t="s">
        <v>100</v>
      </c>
      <c r="L5" s="17" t="s">
        <v>101</v>
      </c>
      <c r="M5" s="83"/>
    </row>
    <row r="6" spans="1:13" ht="19.5" customHeight="1">
      <c r="A6" s="88"/>
      <c r="B6" s="48"/>
      <c r="C6" s="48"/>
      <c r="D6" s="48"/>
      <c r="E6" s="48"/>
      <c r="F6" s="48"/>
      <c r="G6" s="48"/>
      <c r="H6" s="83"/>
      <c r="I6" s="93"/>
      <c r="J6" s="18" t="s">
        <v>72</v>
      </c>
      <c r="K6" s="19" t="s">
        <v>74</v>
      </c>
      <c r="L6" s="19" t="s">
        <v>75</v>
      </c>
      <c r="M6" s="83"/>
    </row>
    <row r="7" spans="1:13" ht="42.75" customHeight="1">
      <c r="A7" s="89"/>
      <c r="B7" s="49"/>
      <c r="C7" s="49"/>
      <c r="D7" s="49"/>
      <c r="E7" s="49"/>
      <c r="F7" s="49"/>
      <c r="G7" s="49"/>
      <c r="H7" s="84"/>
      <c r="I7" s="94"/>
      <c r="J7" s="24" t="s">
        <v>97</v>
      </c>
      <c r="K7" s="19" t="s">
        <v>99</v>
      </c>
      <c r="L7" s="19" t="s">
        <v>98</v>
      </c>
      <c r="M7" s="84"/>
    </row>
    <row r="8" spans="1:13" ht="19.5" customHeight="1">
      <c r="A8" s="12"/>
      <c r="B8" s="50" t="s">
        <v>102</v>
      </c>
      <c r="C8" s="50"/>
      <c r="D8" s="50"/>
      <c r="E8" s="51" t="s">
        <v>103</v>
      </c>
      <c r="F8" s="57">
        <f>SUM(F9:F11)</f>
        <v>53</v>
      </c>
      <c r="G8" s="57">
        <f aca="true" t="shared" si="0" ref="G8:L8">SUM(G9:G11)</f>
        <v>53</v>
      </c>
      <c r="H8" s="51" t="s">
        <v>103</v>
      </c>
      <c r="I8" s="23">
        <f t="shared" si="0"/>
        <v>659.0900000000001</v>
      </c>
      <c r="J8" s="60">
        <f t="shared" si="0"/>
        <v>3787100</v>
      </c>
      <c r="K8" s="60">
        <f t="shared" si="0"/>
        <v>2840000</v>
      </c>
      <c r="L8" s="60">
        <f t="shared" si="0"/>
        <v>947100</v>
      </c>
      <c r="M8" s="13"/>
    </row>
    <row r="9" spans="1:13" ht="19.5" customHeight="1">
      <c r="A9" s="12"/>
      <c r="B9" s="50" t="s">
        <v>104</v>
      </c>
      <c r="C9" s="50"/>
      <c r="D9" s="50"/>
      <c r="E9" s="52" t="s">
        <v>105</v>
      </c>
      <c r="F9" s="57">
        <f>SUM(F14,F16:F18,F27:F28,F30:F34,F65:F68)</f>
        <v>15</v>
      </c>
      <c r="G9" s="57">
        <f>SUM(G14,G16:G18,G27:G28,G30:G34,G65:G68)</f>
        <v>15</v>
      </c>
      <c r="H9" s="52" t="s">
        <v>105</v>
      </c>
      <c r="I9" s="22">
        <f>SUM(I14,I16:I18,I27:I28,I30:I34,I65:I68)</f>
        <v>392.7100000000001</v>
      </c>
      <c r="J9" s="58">
        <f>SUM(J14,J16:J18,J27:J28,J30:J34,J65:J68)</f>
        <v>2256495</v>
      </c>
      <c r="K9" s="58">
        <f>SUM(K14,K16:K18,K27:K28,K30:K34,K65:K68)</f>
        <v>1692177</v>
      </c>
      <c r="L9" s="58">
        <f>SUM(L14,L16:L18,L27:L28,L30:L34,L65:L68)</f>
        <v>564318</v>
      </c>
      <c r="M9" s="57"/>
    </row>
    <row r="10" spans="1:13" ht="19.5" customHeight="1">
      <c r="A10" s="12"/>
      <c r="B10" s="50" t="s">
        <v>106</v>
      </c>
      <c r="C10" s="50"/>
      <c r="D10" s="50"/>
      <c r="E10" s="52" t="s">
        <v>107</v>
      </c>
      <c r="F10" s="57">
        <f>SUM(F36:F40,F60:F63,F70:F73)</f>
        <v>13</v>
      </c>
      <c r="G10" s="57">
        <f>SUM(G36:G40,G60:G63,G70:G73)</f>
        <v>13</v>
      </c>
      <c r="H10" s="52" t="s">
        <v>107</v>
      </c>
      <c r="I10" s="22">
        <f>SUM(I36:I40,I60:I63,I70:I73)</f>
        <v>124.86000000000003</v>
      </c>
      <c r="J10" s="58">
        <f>SUM(J36:J40,J60:J63,J70:J73)</f>
        <v>717440</v>
      </c>
      <c r="K10" s="58">
        <f>SUM(K36:K40,K60:K63,K70:K73)</f>
        <v>538018</v>
      </c>
      <c r="L10" s="58">
        <f>SUM(L36:L40,L60:L63,L70:L73)</f>
        <v>179422</v>
      </c>
      <c r="M10" s="57"/>
    </row>
    <row r="11" spans="1:13" ht="19.5" customHeight="1">
      <c r="A11" s="12"/>
      <c r="B11" s="50" t="s">
        <v>108</v>
      </c>
      <c r="C11" s="50"/>
      <c r="D11" s="50"/>
      <c r="E11" s="52" t="s">
        <v>109</v>
      </c>
      <c r="F11" s="57">
        <f>SUM(F20:F25,F42:F45,F47:F50,F52:F58,F75:F78)</f>
        <v>25</v>
      </c>
      <c r="G11" s="57">
        <f>SUM(G20:G25,G42:G45,G47:G50,G52:G58,G75:G78)</f>
        <v>25</v>
      </c>
      <c r="H11" s="52" t="s">
        <v>109</v>
      </c>
      <c r="I11" s="22">
        <f>SUM(I20:I25,I42:I45,I47:I50,I52:I58,I75:I78)</f>
        <v>141.52000000000004</v>
      </c>
      <c r="J11" s="58">
        <f>SUM(J20:J25,J42:J45,J47:J50,J52:J58,J75:J78)</f>
        <v>813165</v>
      </c>
      <c r="K11" s="58">
        <f>SUM(K20:K25,K42:K45,K47:K50,K52:K58,K75:K78)</f>
        <v>609805</v>
      </c>
      <c r="L11" s="58">
        <f>SUM(L20:L25,L42:L45,L47:L50,L52:L58,L75:L78)</f>
        <v>203360</v>
      </c>
      <c r="M11" s="57"/>
    </row>
    <row r="12" spans="1:13" ht="19.5" customHeight="1">
      <c r="A12" s="12"/>
      <c r="B12" s="50"/>
      <c r="C12" s="50"/>
      <c r="D12" s="50"/>
      <c r="E12" s="52"/>
      <c r="F12" s="57"/>
      <c r="G12" s="57"/>
      <c r="H12" s="52"/>
      <c r="I12" s="22"/>
      <c r="J12" s="58"/>
      <c r="K12" s="58"/>
      <c r="L12" s="58"/>
      <c r="M12" s="57"/>
    </row>
    <row r="13" spans="1:13" ht="19.5" customHeight="1">
      <c r="A13" s="59"/>
      <c r="B13" s="50"/>
      <c r="C13" s="50">
        <v>1</v>
      </c>
      <c r="D13" s="50"/>
      <c r="E13" s="56" t="s">
        <v>166</v>
      </c>
      <c r="F13" s="57">
        <f>SUM(F14)</f>
        <v>1</v>
      </c>
      <c r="G13" s="36"/>
      <c r="H13" s="56" t="s">
        <v>166</v>
      </c>
      <c r="I13" s="73">
        <f>SUM(I14)</f>
        <v>119.45999999999998</v>
      </c>
      <c r="J13" s="60">
        <f>SUM(J14)</f>
        <v>686412</v>
      </c>
      <c r="K13" s="60">
        <f>SUM(K14)</f>
        <v>514750</v>
      </c>
      <c r="L13" s="60">
        <f>SUM(L14)</f>
        <v>171662</v>
      </c>
      <c r="M13" s="58"/>
    </row>
    <row r="14" spans="1:13" ht="19.5" customHeight="1">
      <c r="A14" s="12">
        <v>1</v>
      </c>
      <c r="B14" s="50">
        <v>1</v>
      </c>
      <c r="C14" s="50">
        <v>2</v>
      </c>
      <c r="D14" s="50" t="s">
        <v>110</v>
      </c>
      <c r="E14" s="52" t="s">
        <v>111</v>
      </c>
      <c r="F14" s="53">
        <v>1</v>
      </c>
      <c r="G14" s="50">
        <v>1</v>
      </c>
      <c r="H14" s="52" t="s">
        <v>12</v>
      </c>
      <c r="I14" s="45">
        <v>119.45999999999998</v>
      </c>
      <c r="J14" s="9">
        <f>SUM(K14:L14)</f>
        <v>686412</v>
      </c>
      <c r="K14" s="9">
        <f>ROUND(新出台政策补助测算总额*I14/$I$8,0)</f>
        <v>514750</v>
      </c>
      <c r="L14" s="9">
        <f>ROUND(原有政策补助测算总额*I14/$I$8,0)</f>
        <v>171662</v>
      </c>
      <c r="M14" s="14"/>
    </row>
    <row r="15" spans="1:13" ht="19.5" customHeight="1">
      <c r="A15" s="59"/>
      <c r="B15" s="50"/>
      <c r="C15" s="50">
        <v>3</v>
      </c>
      <c r="D15" s="50"/>
      <c r="E15" s="56" t="s">
        <v>167</v>
      </c>
      <c r="F15" s="57">
        <f>SUM(F16:F18)</f>
        <v>3</v>
      </c>
      <c r="G15" s="36"/>
      <c r="H15" s="56" t="s">
        <v>167</v>
      </c>
      <c r="I15" s="73">
        <f>SUM(I16:I18)</f>
        <v>60.5</v>
      </c>
      <c r="J15" s="60">
        <f>SUM(J16:J18)</f>
        <v>347630</v>
      </c>
      <c r="K15" s="60">
        <f>SUM(K16:K18)</f>
        <v>260693</v>
      </c>
      <c r="L15" s="60">
        <f>SUM(L16:L18)</f>
        <v>86937</v>
      </c>
      <c r="M15" s="58"/>
    </row>
    <row r="16" spans="1:13" ht="19.5" customHeight="1">
      <c r="A16" s="12">
        <v>2</v>
      </c>
      <c r="B16" s="50">
        <v>2</v>
      </c>
      <c r="C16" s="50">
        <v>4</v>
      </c>
      <c r="D16" s="50" t="s">
        <v>110</v>
      </c>
      <c r="E16" s="52" t="s">
        <v>112</v>
      </c>
      <c r="F16" s="53">
        <v>1</v>
      </c>
      <c r="G16" s="50">
        <v>1</v>
      </c>
      <c r="H16" s="52" t="s">
        <v>13</v>
      </c>
      <c r="I16" s="45">
        <v>32.01</v>
      </c>
      <c r="J16" s="9">
        <f>SUM(K16:L16)</f>
        <v>183928</v>
      </c>
      <c r="K16" s="9">
        <f>ROUND(新出台政策补助测算总额*I16/$I$8,0)</f>
        <v>137930</v>
      </c>
      <c r="L16" s="9">
        <f>ROUND(原有政策补助测算总额*I16/$I$8,0)</f>
        <v>45998</v>
      </c>
      <c r="M16" s="14"/>
    </row>
    <row r="17" spans="1:13" ht="19.5" customHeight="1">
      <c r="A17" s="12">
        <v>3</v>
      </c>
      <c r="B17" s="50">
        <v>3</v>
      </c>
      <c r="C17" s="50">
        <v>5</v>
      </c>
      <c r="D17" s="50" t="s">
        <v>110</v>
      </c>
      <c r="E17" s="52" t="s">
        <v>113</v>
      </c>
      <c r="F17" s="53">
        <v>1</v>
      </c>
      <c r="G17" s="50">
        <v>1</v>
      </c>
      <c r="H17" s="52" t="s">
        <v>27</v>
      </c>
      <c r="I17" s="45">
        <v>18.78</v>
      </c>
      <c r="J17" s="9">
        <f>SUM(K17:L17)</f>
        <v>107909</v>
      </c>
      <c r="K17" s="9">
        <f>ROUND(新出台政策补助测算总额*I17/$I$8,0)</f>
        <v>80923</v>
      </c>
      <c r="L17" s="9">
        <f>ROUND(原有政策补助测算总额*I17/$I$8,0)</f>
        <v>26986</v>
      </c>
      <c r="M17" s="14"/>
    </row>
    <row r="18" spans="1:13" ht="19.5" customHeight="1">
      <c r="A18" s="12">
        <v>4</v>
      </c>
      <c r="B18" s="50">
        <v>4</v>
      </c>
      <c r="C18" s="50">
        <v>6</v>
      </c>
      <c r="D18" s="50" t="s">
        <v>110</v>
      </c>
      <c r="E18" s="52" t="s">
        <v>114</v>
      </c>
      <c r="F18" s="53">
        <v>1</v>
      </c>
      <c r="G18" s="50">
        <v>1</v>
      </c>
      <c r="H18" s="52" t="s">
        <v>28</v>
      </c>
      <c r="I18" s="45">
        <v>9.71</v>
      </c>
      <c r="J18" s="9">
        <f>SUM(K18:L18)</f>
        <v>55793</v>
      </c>
      <c r="K18" s="9">
        <f>ROUND(新出台政策补助测算总额*I18/$I$8,0)</f>
        <v>41840</v>
      </c>
      <c r="L18" s="9">
        <f>ROUND(原有政策补助测算总额*I18/$I$8,0)</f>
        <v>13953</v>
      </c>
      <c r="M18" s="14"/>
    </row>
    <row r="19" spans="1:13" ht="19.5" customHeight="1">
      <c r="A19" s="59"/>
      <c r="B19" s="50"/>
      <c r="C19" s="50">
        <v>7</v>
      </c>
      <c r="D19" s="50"/>
      <c r="E19" s="56" t="s">
        <v>168</v>
      </c>
      <c r="F19" s="57">
        <f>SUM(F20:F25)</f>
        <v>6</v>
      </c>
      <c r="G19" s="36"/>
      <c r="H19" s="56" t="s">
        <v>168</v>
      </c>
      <c r="I19" s="73">
        <f>SUM(I20:I25)</f>
        <v>42.07</v>
      </c>
      <c r="J19" s="60">
        <f>SUM(J20:J25)</f>
        <v>241732</v>
      </c>
      <c r="K19" s="60">
        <f>SUM(K20:K25)</f>
        <v>181278</v>
      </c>
      <c r="L19" s="60">
        <f>SUM(L20:L25)</f>
        <v>60454</v>
      </c>
      <c r="M19" s="58"/>
    </row>
    <row r="20" spans="1:13" ht="19.5" customHeight="1">
      <c r="A20" s="12">
        <v>5</v>
      </c>
      <c r="B20" s="50">
        <v>5</v>
      </c>
      <c r="C20" s="50">
        <v>8</v>
      </c>
      <c r="D20" s="50" t="s">
        <v>115</v>
      </c>
      <c r="E20" s="52" t="s">
        <v>116</v>
      </c>
      <c r="F20" s="54">
        <v>1</v>
      </c>
      <c r="G20" s="50">
        <v>1</v>
      </c>
      <c r="H20" s="52" t="s">
        <v>14</v>
      </c>
      <c r="I20" s="45">
        <v>23.459999999999997</v>
      </c>
      <c r="J20" s="9">
        <f aca="true" t="shared" si="1" ref="J20:J25">SUM(K20:L20)</f>
        <v>134801</v>
      </c>
      <c r="K20" s="9">
        <f aca="true" t="shared" si="2" ref="K20:K25">ROUND(新出台政策补助测算总额*I20/$I$8,0)</f>
        <v>101089</v>
      </c>
      <c r="L20" s="9">
        <f aca="true" t="shared" si="3" ref="L20:L25">ROUND(原有政策补助测算总额*I20/$I$8,0)</f>
        <v>33712</v>
      </c>
      <c r="M20" s="14"/>
    </row>
    <row r="21" spans="1:13" ht="19.5" customHeight="1">
      <c r="A21" s="12">
        <v>6</v>
      </c>
      <c r="B21" s="50">
        <v>6</v>
      </c>
      <c r="C21" s="50">
        <v>9</v>
      </c>
      <c r="D21" s="50" t="s">
        <v>115</v>
      </c>
      <c r="E21" s="52" t="s">
        <v>117</v>
      </c>
      <c r="F21" s="54">
        <v>1</v>
      </c>
      <c r="G21" s="50">
        <v>1</v>
      </c>
      <c r="H21" s="52" t="s">
        <v>29</v>
      </c>
      <c r="I21" s="45">
        <v>1.27</v>
      </c>
      <c r="J21" s="9">
        <f t="shared" si="1"/>
        <v>7297</v>
      </c>
      <c r="K21" s="9">
        <f t="shared" si="2"/>
        <v>5472</v>
      </c>
      <c r="L21" s="9">
        <f t="shared" si="3"/>
        <v>1825</v>
      </c>
      <c r="M21" s="14"/>
    </row>
    <row r="22" spans="1:13" ht="19.5" customHeight="1">
      <c r="A22" s="12">
        <v>7</v>
      </c>
      <c r="B22" s="50">
        <v>7</v>
      </c>
      <c r="C22" s="50">
        <v>10</v>
      </c>
      <c r="D22" s="50" t="s">
        <v>115</v>
      </c>
      <c r="E22" s="52" t="s">
        <v>118</v>
      </c>
      <c r="F22" s="54">
        <v>1</v>
      </c>
      <c r="G22" s="50">
        <v>1</v>
      </c>
      <c r="H22" s="52" t="s">
        <v>30</v>
      </c>
      <c r="I22" s="45">
        <v>3</v>
      </c>
      <c r="J22" s="9">
        <f t="shared" si="1"/>
        <v>17238</v>
      </c>
      <c r="K22" s="9">
        <f t="shared" si="2"/>
        <v>12927</v>
      </c>
      <c r="L22" s="9">
        <f t="shared" si="3"/>
        <v>4311</v>
      </c>
      <c r="M22" s="14"/>
    </row>
    <row r="23" spans="1:13" ht="19.5" customHeight="1">
      <c r="A23" s="12">
        <v>8</v>
      </c>
      <c r="B23" s="50">
        <v>8</v>
      </c>
      <c r="C23" s="50">
        <v>11</v>
      </c>
      <c r="D23" s="50" t="s">
        <v>115</v>
      </c>
      <c r="E23" s="52" t="s">
        <v>119</v>
      </c>
      <c r="F23" s="54">
        <v>1</v>
      </c>
      <c r="G23" s="50">
        <v>1</v>
      </c>
      <c r="H23" s="52" t="s">
        <v>31</v>
      </c>
      <c r="I23" s="45">
        <v>3.49</v>
      </c>
      <c r="J23" s="9">
        <f t="shared" si="1"/>
        <v>20053</v>
      </c>
      <c r="K23" s="9">
        <f t="shared" si="2"/>
        <v>15038</v>
      </c>
      <c r="L23" s="9">
        <f t="shared" si="3"/>
        <v>5015</v>
      </c>
      <c r="M23" s="14"/>
    </row>
    <row r="24" spans="1:13" ht="19.5" customHeight="1">
      <c r="A24" s="12">
        <v>9</v>
      </c>
      <c r="B24" s="50">
        <v>9</v>
      </c>
      <c r="C24" s="50">
        <v>12</v>
      </c>
      <c r="D24" s="50" t="s">
        <v>115</v>
      </c>
      <c r="E24" s="52" t="s">
        <v>120</v>
      </c>
      <c r="F24" s="54">
        <v>1</v>
      </c>
      <c r="G24" s="50">
        <v>1</v>
      </c>
      <c r="H24" s="52" t="s">
        <v>32</v>
      </c>
      <c r="I24" s="45">
        <v>4.23</v>
      </c>
      <c r="J24" s="9">
        <f t="shared" si="1"/>
        <v>24305</v>
      </c>
      <c r="K24" s="9">
        <f t="shared" si="2"/>
        <v>18227</v>
      </c>
      <c r="L24" s="9">
        <f t="shared" si="3"/>
        <v>6078</v>
      </c>
      <c r="M24" s="14"/>
    </row>
    <row r="25" spans="1:13" ht="19.5" customHeight="1">
      <c r="A25" s="12">
        <v>10</v>
      </c>
      <c r="B25" s="50">
        <v>10</v>
      </c>
      <c r="C25" s="50">
        <v>13</v>
      </c>
      <c r="D25" s="50" t="s">
        <v>115</v>
      </c>
      <c r="E25" s="52" t="s">
        <v>121</v>
      </c>
      <c r="F25" s="54">
        <v>1</v>
      </c>
      <c r="G25" s="50">
        <v>1</v>
      </c>
      <c r="H25" s="52" t="s">
        <v>33</v>
      </c>
      <c r="I25" s="45">
        <v>6.62</v>
      </c>
      <c r="J25" s="9">
        <f t="shared" si="1"/>
        <v>38038</v>
      </c>
      <c r="K25" s="9">
        <f t="shared" si="2"/>
        <v>28525</v>
      </c>
      <c r="L25" s="9">
        <f t="shared" si="3"/>
        <v>9513</v>
      </c>
      <c r="M25" s="14"/>
    </row>
    <row r="26" spans="1:13" ht="19.5" customHeight="1">
      <c r="A26" s="59"/>
      <c r="B26" s="50"/>
      <c r="C26" s="50">
        <v>14</v>
      </c>
      <c r="D26" s="50"/>
      <c r="E26" s="56" t="s">
        <v>169</v>
      </c>
      <c r="F26" s="57">
        <f>SUM(F27:F28)</f>
        <v>2</v>
      </c>
      <c r="G26" s="36"/>
      <c r="H26" s="56" t="s">
        <v>169</v>
      </c>
      <c r="I26" s="73">
        <f>SUM(I27:I28)</f>
        <v>52.53</v>
      </c>
      <c r="J26" s="60">
        <f>SUM(J27:J28)</f>
        <v>301836</v>
      </c>
      <c r="K26" s="60">
        <f>SUM(K27:K28)</f>
        <v>226351</v>
      </c>
      <c r="L26" s="60">
        <f>SUM(L27:L28)</f>
        <v>75485</v>
      </c>
      <c r="M26" s="58"/>
    </row>
    <row r="27" spans="1:13" ht="19.5" customHeight="1">
      <c r="A27" s="12">
        <v>11</v>
      </c>
      <c r="B27" s="50">
        <v>11</v>
      </c>
      <c r="C27" s="50">
        <v>15</v>
      </c>
      <c r="D27" s="50" t="s">
        <v>110</v>
      </c>
      <c r="E27" s="52" t="s">
        <v>122</v>
      </c>
      <c r="F27" s="53">
        <v>1</v>
      </c>
      <c r="G27" s="50">
        <v>1</v>
      </c>
      <c r="H27" s="52" t="s">
        <v>15</v>
      </c>
      <c r="I27" s="45">
        <v>47.21</v>
      </c>
      <c r="J27" s="9">
        <f>SUM(K27:L27)</f>
        <v>271267</v>
      </c>
      <c r="K27" s="9">
        <f>ROUND(新出台政策补助测算总额*I27/$I$8,0)</f>
        <v>203427</v>
      </c>
      <c r="L27" s="9">
        <f>ROUND(原有政策补助测算总额*I27/$I$8,0)</f>
        <v>67840</v>
      </c>
      <c r="M27" s="14"/>
    </row>
    <row r="28" spans="1:13" ht="19.5" customHeight="1">
      <c r="A28" s="12">
        <v>12</v>
      </c>
      <c r="B28" s="50">
        <v>12</v>
      </c>
      <c r="C28" s="50">
        <v>16</v>
      </c>
      <c r="D28" s="50" t="s">
        <v>110</v>
      </c>
      <c r="E28" s="52" t="s">
        <v>123</v>
      </c>
      <c r="F28" s="53">
        <v>1</v>
      </c>
      <c r="G28" s="50">
        <v>1</v>
      </c>
      <c r="H28" s="52" t="s">
        <v>34</v>
      </c>
      <c r="I28" s="45">
        <v>5.32</v>
      </c>
      <c r="J28" s="9">
        <f>SUM(K28:L28)</f>
        <v>30569</v>
      </c>
      <c r="K28" s="9">
        <f>ROUND(新出台政策补助测算总额*I28/$I$8,0)</f>
        <v>22924</v>
      </c>
      <c r="L28" s="9">
        <f>ROUND(原有政策补助测算总额*I28/$I$8,0)</f>
        <v>7645</v>
      </c>
      <c r="M28" s="14"/>
    </row>
    <row r="29" spans="1:13" ht="19.5" customHeight="1">
      <c r="A29" s="59"/>
      <c r="B29" s="50"/>
      <c r="C29" s="50">
        <v>17</v>
      </c>
      <c r="D29" s="50"/>
      <c r="E29" s="56" t="s">
        <v>170</v>
      </c>
      <c r="F29" s="57">
        <f>SUM(F30:F34)</f>
        <v>5</v>
      </c>
      <c r="G29" s="36"/>
      <c r="H29" s="56" t="s">
        <v>170</v>
      </c>
      <c r="I29" s="73">
        <f>SUM(I30:I34)</f>
        <v>137.5</v>
      </c>
      <c r="J29" s="60">
        <f>SUM(J30:J34)</f>
        <v>790069</v>
      </c>
      <c r="K29" s="60">
        <f>SUM(K30:K34)</f>
        <v>592484</v>
      </c>
      <c r="L29" s="60">
        <f>SUM(L30:L34)</f>
        <v>197585</v>
      </c>
      <c r="M29" s="58"/>
    </row>
    <row r="30" spans="1:13" ht="19.5" customHeight="1">
      <c r="A30" s="12">
        <v>13</v>
      </c>
      <c r="B30" s="50">
        <v>13</v>
      </c>
      <c r="C30" s="50">
        <v>18</v>
      </c>
      <c r="D30" s="50" t="s">
        <v>110</v>
      </c>
      <c r="E30" s="52" t="s">
        <v>124</v>
      </c>
      <c r="F30" s="53">
        <v>1</v>
      </c>
      <c r="G30" s="50">
        <v>1</v>
      </c>
      <c r="H30" s="52" t="s">
        <v>16</v>
      </c>
      <c r="I30" s="45">
        <v>76.2</v>
      </c>
      <c r="J30" s="9">
        <f>SUM(K30:L30)</f>
        <v>437842</v>
      </c>
      <c r="K30" s="9">
        <f>ROUND(新出台政策补助测算总额*I30/$I$8,0)</f>
        <v>328344</v>
      </c>
      <c r="L30" s="9">
        <f>ROUND(原有政策补助测算总额*I30/$I$8,0)</f>
        <v>109498</v>
      </c>
      <c r="M30" s="14"/>
    </row>
    <row r="31" spans="1:13" ht="19.5" customHeight="1">
      <c r="A31" s="12">
        <v>14</v>
      </c>
      <c r="B31" s="50">
        <v>14</v>
      </c>
      <c r="C31" s="50">
        <v>19</v>
      </c>
      <c r="D31" s="50" t="s">
        <v>110</v>
      </c>
      <c r="E31" s="52" t="s">
        <v>125</v>
      </c>
      <c r="F31" s="53">
        <v>1</v>
      </c>
      <c r="G31" s="50">
        <v>1</v>
      </c>
      <c r="H31" s="52" t="s">
        <v>35</v>
      </c>
      <c r="I31" s="45">
        <v>10.66</v>
      </c>
      <c r="J31" s="9">
        <f>SUM(K31:L31)</f>
        <v>61252</v>
      </c>
      <c r="K31" s="9">
        <f>ROUND(新出台政策补助测算总额*I31/$I$8,0)</f>
        <v>45934</v>
      </c>
      <c r="L31" s="9">
        <f>ROUND(原有政策补助测算总额*I31/$I$8,0)</f>
        <v>15318</v>
      </c>
      <c r="M31" s="14"/>
    </row>
    <row r="32" spans="1:13" ht="19.5" customHeight="1">
      <c r="A32" s="12">
        <v>15</v>
      </c>
      <c r="B32" s="50">
        <v>15</v>
      </c>
      <c r="C32" s="50">
        <v>20</v>
      </c>
      <c r="D32" s="50" t="s">
        <v>110</v>
      </c>
      <c r="E32" s="52" t="s">
        <v>126</v>
      </c>
      <c r="F32" s="53">
        <v>1</v>
      </c>
      <c r="G32" s="50">
        <v>1</v>
      </c>
      <c r="H32" s="52" t="s">
        <v>36</v>
      </c>
      <c r="I32" s="45">
        <v>15.39</v>
      </c>
      <c r="J32" s="9">
        <f>SUM(K32:L32)</f>
        <v>88430</v>
      </c>
      <c r="K32" s="9">
        <f>ROUND(新出台政策补助测算总额*I32/$I$8,0)</f>
        <v>66315</v>
      </c>
      <c r="L32" s="9">
        <f>ROUND(原有政策补助测算总额*I32/$I$8,0)</f>
        <v>22115</v>
      </c>
      <c r="M32" s="14"/>
    </row>
    <row r="33" spans="1:13" ht="19.5" customHeight="1">
      <c r="A33" s="12">
        <v>16</v>
      </c>
      <c r="B33" s="50">
        <v>16</v>
      </c>
      <c r="C33" s="50">
        <v>21</v>
      </c>
      <c r="D33" s="50" t="s">
        <v>110</v>
      </c>
      <c r="E33" s="52" t="s">
        <v>127</v>
      </c>
      <c r="F33" s="53">
        <v>1</v>
      </c>
      <c r="G33" s="50">
        <v>1</v>
      </c>
      <c r="H33" s="52" t="s">
        <v>37</v>
      </c>
      <c r="I33" s="45">
        <v>24.52</v>
      </c>
      <c r="J33" s="9">
        <f>SUM(K33:L33)</f>
        <v>140891</v>
      </c>
      <c r="K33" s="9">
        <f>ROUND(新出台政策补助测算总额*I33/$I$8,0)</f>
        <v>105656</v>
      </c>
      <c r="L33" s="9">
        <f>ROUND(原有政策补助测算总额*I33/$I$8,0)</f>
        <v>35235</v>
      </c>
      <c r="M33" s="14"/>
    </row>
    <row r="34" spans="1:13" ht="19.5" customHeight="1">
      <c r="A34" s="12">
        <v>17</v>
      </c>
      <c r="B34" s="50">
        <v>17</v>
      </c>
      <c r="C34" s="50">
        <v>22</v>
      </c>
      <c r="D34" s="50" t="s">
        <v>110</v>
      </c>
      <c r="E34" s="52" t="s">
        <v>128</v>
      </c>
      <c r="F34" s="53">
        <v>1</v>
      </c>
      <c r="G34" s="50">
        <v>1</v>
      </c>
      <c r="H34" s="52" t="s">
        <v>38</v>
      </c>
      <c r="I34" s="45">
        <v>10.73</v>
      </c>
      <c r="J34" s="9">
        <f>SUM(K34:L34)</f>
        <v>61654</v>
      </c>
      <c r="K34" s="9">
        <f>ROUND(新出台政策补助测算总额*I34/$I$8,0)</f>
        <v>46235</v>
      </c>
      <c r="L34" s="9">
        <f>ROUND(原有政策补助测算总额*I34/$I$8,0)</f>
        <v>15419</v>
      </c>
      <c r="M34" s="14"/>
    </row>
    <row r="35" spans="1:13" ht="19.5" customHeight="1">
      <c r="A35" s="59"/>
      <c r="B35" s="50"/>
      <c r="C35" s="50">
        <v>23</v>
      </c>
      <c r="D35" s="50"/>
      <c r="E35" s="56" t="s">
        <v>171</v>
      </c>
      <c r="F35" s="57">
        <f>SUM(F36:F40)</f>
        <v>5</v>
      </c>
      <c r="G35" s="36"/>
      <c r="H35" s="56" t="s">
        <v>171</v>
      </c>
      <c r="I35" s="73">
        <f>SUM(I36:I40)</f>
        <v>83.22000000000001</v>
      </c>
      <c r="J35" s="60">
        <f>SUM(J36:J40)</f>
        <v>478180</v>
      </c>
      <c r="K35" s="60">
        <f>SUM(K36:K40)</f>
        <v>358593</v>
      </c>
      <c r="L35" s="60">
        <f>SUM(L36:L40)</f>
        <v>119587</v>
      </c>
      <c r="M35" s="58"/>
    </row>
    <row r="36" spans="1:13" ht="19.5" customHeight="1">
      <c r="A36" s="12">
        <v>18</v>
      </c>
      <c r="B36" s="50">
        <v>18</v>
      </c>
      <c r="C36" s="50">
        <v>24</v>
      </c>
      <c r="D36" s="50" t="s">
        <v>129</v>
      </c>
      <c r="E36" s="52" t="s">
        <v>130</v>
      </c>
      <c r="F36" s="55">
        <v>1</v>
      </c>
      <c r="G36" s="50">
        <v>1</v>
      </c>
      <c r="H36" s="52" t="s">
        <v>17</v>
      </c>
      <c r="I36" s="45">
        <v>38.8</v>
      </c>
      <c r="J36" s="9">
        <f>SUM(K36:L36)</f>
        <v>222943</v>
      </c>
      <c r="K36" s="9">
        <f>ROUND(新出台政策补助测算总额*I36/$I$8,0)</f>
        <v>167188</v>
      </c>
      <c r="L36" s="9">
        <f>ROUND(原有政策补助测算总额*I36/$I$8,0)</f>
        <v>55755</v>
      </c>
      <c r="M36" s="14"/>
    </row>
    <row r="37" spans="1:13" ht="19.5" customHeight="1">
      <c r="A37" s="12">
        <v>19</v>
      </c>
      <c r="B37" s="50">
        <v>19</v>
      </c>
      <c r="C37" s="50">
        <v>25</v>
      </c>
      <c r="D37" s="50" t="s">
        <v>129</v>
      </c>
      <c r="E37" s="52" t="s">
        <v>131</v>
      </c>
      <c r="F37" s="55">
        <v>1</v>
      </c>
      <c r="G37" s="50">
        <v>1</v>
      </c>
      <c r="H37" s="52" t="s">
        <v>66</v>
      </c>
      <c r="I37" s="45">
        <v>7.45</v>
      </c>
      <c r="J37" s="9">
        <f>SUM(K37:L37)</f>
        <v>42808</v>
      </c>
      <c r="K37" s="9">
        <f>ROUND(新出台政策补助测算总额*I37/$I$8,0)</f>
        <v>32102</v>
      </c>
      <c r="L37" s="9">
        <f>ROUND(原有政策补助测算总额*I37/$I$8,0)</f>
        <v>10706</v>
      </c>
      <c r="M37" s="14"/>
    </row>
    <row r="38" spans="1:13" ht="19.5" customHeight="1">
      <c r="A38" s="12">
        <v>20</v>
      </c>
      <c r="B38" s="50">
        <v>20</v>
      </c>
      <c r="C38" s="50">
        <v>26</v>
      </c>
      <c r="D38" s="50" t="s">
        <v>129</v>
      </c>
      <c r="E38" s="52" t="s">
        <v>132</v>
      </c>
      <c r="F38" s="55">
        <v>1</v>
      </c>
      <c r="G38" s="50">
        <v>1</v>
      </c>
      <c r="H38" s="52" t="s">
        <v>39</v>
      </c>
      <c r="I38" s="45">
        <v>18.73</v>
      </c>
      <c r="J38" s="9">
        <f>SUM(K38:L38)</f>
        <v>107622</v>
      </c>
      <c r="K38" s="9">
        <f>ROUND(新出台政策补助测算总额*I38/$I$8,0)</f>
        <v>80707</v>
      </c>
      <c r="L38" s="9">
        <f>ROUND(原有政策补助测算总额*I38/$I$8,0)</f>
        <v>26915</v>
      </c>
      <c r="M38" s="14"/>
    </row>
    <row r="39" spans="1:13" ht="19.5" customHeight="1">
      <c r="A39" s="12">
        <v>21</v>
      </c>
      <c r="B39" s="50">
        <v>21</v>
      </c>
      <c r="C39" s="50">
        <v>27</v>
      </c>
      <c r="D39" s="50" t="s">
        <v>129</v>
      </c>
      <c r="E39" s="52" t="s">
        <v>133</v>
      </c>
      <c r="F39" s="55">
        <v>1</v>
      </c>
      <c r="G39" s="50">
        <v>1</v>
      </c>
      <c r="H39" s="52" t="s">
        <v>40</v>
      </c>
      <c r="I39" s="45">
        <v>6.32</v>
      </c>
      <c r="J39" s="9">
        <f>SUM(K39:L39)</f>
        <v>36315</v>
      </c>
      <c r="K39" s="9">
        <f>ROUND(新出台政策补助测算总额*I39/$I$8,0)</f>
        <v>27233</v>
      </c>
      <c r="L39" s="9">
        <f>ROUND(原有政策补助测算总额*I39/$I$8,0)</f>
        <v>9082</v>
      </c>
      <c r="M39" s="14"/>
    </row>
    <row r="40" spans="1:13" ht="19.5" customHeight="1">
      <c r="A40" s="12">
        <v>22</v>
      </c>
      <c r="B40" s="50">
        <v>22</v>
      </c>
      <c r="C40" s="50">
        <v>28</v>
      </c>
      <c r="D40" s="50" t="s">
        <v>129</v>
      </c>
      <c r="E40" s="52" t="s">
        <v>134</v>
      </c>
      <c r="F40" s="55">
        <v>1</v>
      </c>
      <c r="G40" s="50">
        <v>1</v>
      </c>
      <c r="H40" s="52" t="s">
        <v>41</v>
      </c>
      <c r="I40" s="45">
        <v>11.92</v>
      </c>
      <c r="J40" s="9">
        <f>SUM(K40:L40)</f>
        <v>68492</v>
      </c>
      <c r="K40" s="9">
        <f>ROUND(新出台政策补助测算总额*I40/$I$8,0)</f>
        <v>51363</v>
      </c>
      <c r="L40" s="9">
        <f>ROUND(原有政策补助测算总额*I40/$I$8,0)</f>
        <v>17129</v>
      </c>
      <c r="M40" s="14"/>
    </row>
    <row r="41" spans="1:13" ht="19.5" customHeight="1">
      <c r="A41" s="59"/>
      <c r="B41" s="50"/>
      <c r="C41" s="50">
        <v>29</v>
      </c>
      <c r="D41" s="50"/>
      <c r="E41" s="56" t="s">
        <v>172</v>
      </c>
      <c r="F41" s="57">
        <f>SUM(F42:F45)</f>
        <v>4</v>
      </c>
      <c r="G41" s="36"/>
      <c r="H41" s="56" t="s">
        <v>172</v>
      </c>
      <c r="I41" s="73">
        <f>SUM(I42:I45)</f>
        <v>17.73</v>
      </c>
      <c r="J41" s="60">
        <f>SUM(J42:J45)</f>
        <v>101875</v>
      </c>
      <c r="K41" s="60">
        <f>SUM(K42:K45)</f>
        <v>76398</v>
      </c>
      <c r="L41" s="60">
        <f>SUM(L42:L45)</f>
        <v>25477</v>
      </c>
      <c r="M41" s="58"/>
    </row>
    <row r="42" spans="1:13" ht="19.5" customHeight="1">
      <c r="A42" s="12">
        <v>23</v>
      </c>
      <c r="B42" s="50">
        <v>23</v>
      </c>
      <c r="C42" s="50">
        <v>30</v>
      </c>
      <c r="D42" s="50" t="s">
        <v>115</v>
      </c>
      <c r="E42" s="52" t="s">
        <v>135</v>
      </c>
      <c r="F42" s="54">
        <v>1</v>
      </c>
      <c r="G42" s="50">
        <v>1</v>
      </c>
      <c r="H42" s="52" t="s">
        <v>18</v>
      </c>
      <c r="I42" s="45">
        <v>12.74</v>
      </c>
      <c r="J42" s="9">
        <f>SUM(K42:L42)</f>
        <v>73203</v>
      </c>
      <c r="K42" s="9">
        <f>ROUND(新出台政策补助测算总额*I42/$I$8,0)</f>
        <v>54896</v>
      </c>
      <c r="L42" s="9">
        <f>ROUND(原有政策补助测算总额*I42/$I$8,0)</f>
        <v>18307</v>
      </c>
      <c r="M42" s="14"/>
    </row>
    <row r="43" spans="1:13" ht="19.5" customHeight="1">
      <c r="A43" s="12">
        <v>24</v>
      </c>
      <c r="B43" s="50">
        <v>24</v>
      </c>
      <c r="C43" s="50">
        <v>31</v>
      </c>
      <c r="D43" s="50" t="s">
        <v>115</v>
      </c>
      <c r="E43" s="52" t="s">
        <v>136</v>
      </c>
      <c r="F43" s="54">
        <v>1</v>
      </c>
      <c r="G43" s="50">
        <v>1</v>
      </c>
      <c r="H43" s="52" t="s">
        <v>42</v>
      </c>
      <c r="I43" s="45">
        <v>2.2</v>
      </c>
      <c r="J43" s="9">
        <f>SUM(K43:L43)</f>
        <v>12641</v>
      </c>
      <c r="K43" s="9">
        <f>ROUND(新出台政策补助测算总额*I43/$I$8,0)</f>
        <v>9480</v>
      </c>
      <c r="L43" s="9">
        <f>ROUND(原有政策补助测算总额*I43/$I$8,0)</f>
        <v>3161</v>
      </c>
      <c r="M43" s="14"/>
    </row>
    <row r="44" spans="1:13" ht="19.5" customHeight="1">
      <c r="A44" s="12">
        <v>25</v>
      </c>
      <c r="B44" s="50">
        <v>25</v>
      </c>
      <c r="C44" s="50">
        <v>32</v>
      </c>
      <c r="D44" s="50" t="s">
        <v>115</v>
      </c>
      <c r="E44" s="52" t="s">
        <v>137</v>
      </c>
      <c r="F44" s="54">
        <v>1</v>
      </c>
      <c r="G44" s="50">
        <v>1</v>
      </c>
      <c r="H44" s="52" t="s">
        <v>43</v>
      </c>
      <c r="I44" s="45">
        <v>0.92</v>
      </c>
      <c r="J44" s="9">
        <f>SUM(K44:L44)</f>
        <v>5286</v>
      </c>
      <c r="K44" s="9">
        <f>ROUND(新出台政策补助测算总额*I44/$I$8,0)</f>
        <v>3964</v>
      </c>
      <c r="L44" s="9">
        <f>ROUND(原有政策补助测算总额*I44/$I$8,0)</f>
        <v>1322</v>
      </c>
      <c r="M44" s="14"/>
    </row>
    <row r="45" spans="1:13" ht="19.5" customHeight="1">
      <c r="A45" s="12">
        <v>26</v>
      </c>
      <c r="B45" s="50">
        <v>26</v>
      </c>
      <c r="C45" s="50">
        <v>33</v>
      </c>
      <c r="D45" s="50" t="s">
        <v>115</v>
      </c>
      <c r="E45" s="52" t="s">
        <v>138</v>
      </c>
      <c r="F45" s="54">
        <v>1</v>
      </c>
      <c r="G45" s="50">
        <v>1</v>
      </c>
      <c r="H45" s="52" t="s">
        <v>44</v>
      </c>
      <c r="I45" s="45">
        <v>1.87</v>
      </c>
      <c r="J45" s="9">
        <f>SUM(K45:L45)</f>
        <v>10745</v>
      </c>
      <c r="K45" s="9">
        <f>ROUND(新出台政策补助测算总额*I45/$I$8,0)</f>
        <v>8058</v>
      </c>
      <c r="L45" s="9">
        <f>ROUND(原有政策补助测算总额*I45/$I$8,0)</f>
        <v>2687</v>
      </c>
      <c r="M45" s="14"/>
    </row>
    <row r="46" spans="1:13" ht="19.5" customHeight="1">
      <c r="A46" s="59"/>
      <c r="B46" s="50"/>
      <c r="C46" s="50">
        <v>34</v>
      </c>
      <c r="D46" s="50"/>
      <c r="E46" s="56" t="s">
        <v>173</v>
      </c>
      <c r="F46" s="57">
        <f>SUM(F47:F50)</f>
        <v>4</v>
      </c>
      <c r="G46" s="36"/>
      <c r="H46" s="56" t="s">
        <v>173</v>
      </c>
      <c r="I46" s="73">
        <f>SUM(I47:I50)</f>
        <v>25.240000000000002</v>
      </c>
      <c r="J46" s="60">
        <f>SUM(J47:J50)</f>
        <v>145028</v>
      </c>
      <c r="K46" s="60">
        <f>SUM(K47:K50)</f>
        <v>108759</v>
      </c>
      <c r="L46" s="60">
        <f>SUM(L47:L50)</f>
        <v>36269</v>
      </c>
      <c r="M46" s="58"/>
    </row>
    <row r="47" spans="1:13" ht="19.5" customHeight="1">
      <c r="A47" s="12">
        <v>27</v>
      </c>
      <c r="B47" s="50">
        <v>27</v>
      </c>
      <c r="C47" s="50">
        <v>35</v>
      </c>
      <c r="D47" s="50" t="s">
        <v>115</v>
      </c>
      <c r="E47" s="52" t="s">
        <v>139</v>
      </c>
      <c r="F47" s="54">
        <v>1</v>
      </c>
      <c r="G47" s="50">
        <v>1</v>
      </c>
      <c r="H47" s="52" t="s">
        <v>19</v>
      </c>
      <c r="I47" s="45">
        <v>19.400000000000002</v>
      </c>
      <c r="J47" s="9">
        <f>SUM(K47:L47)</f>
        <v>111471</v>
      </c>
      <c r="K47" s="9">
        <f>ROUND(新出台政策补助测算总额*I47/$I$8,0)</f>
        <v>83594</v>
      </c>
      <c r="L47" s="9">
        <f>ROUND(原有政策补助测算总额*I47/$I$8,0)</f>
        <v>27877</v>
      </c>
      <c r="M47" s="14"/>
    </row>
    <row r="48" spans="1:13" ht="19.5" customHeight="1">
      <c r="A48" s="12">
        <v>28</v>
      </c>
      <c r="B48" s="50">
        <v>28</v>
      </c>
      <c r="C48" s="50">
        <v>36</v>
      </c>
      <c r="D48" s="50" t="s">
        <v>115</v>
      </c>
      <c r="E48" s="52" t="s">
        <v>140</v>
      </c>
      <c r="F48" s="54">
        <v>1</v>
      </c>
      <c r="G48" s="50">
        <v>1</v>
      </c>
      <c r="H48" s="52" t="s">
        <v>45</v>
      </c>
      <c r="I48" s="45">
        <v>2.08</v>
      </c>
      <c r="J48" s="9">
        <f>SUM(K48:L48)</f>
        <v>11952</v>
      </c>
      <c r="K48" s="9">
        <f>ROUND(新出台政策补助测算总额*I48/$I$8,0)</f>
        <v>8963</v>
      </c>
      <c r="L48" s="9">
        <f>ROUND(原有政策补助测算总额*I48/$I$8,0)</f>
        <v>2989</v>
      </c>
      <c r="M48" s="14"/>
    </row>
    <row r="49" spans="1:13" ht="19.5" customHeight="1">
      <c r="A49" s="12">
        <v>29</v>
      </c>
      <c r="B49" s="50">
        <v>29</v>
      </c>
      <c r="C49" s="50">
        <v>37</v>
      </c>
      <c r="D49" s="50" t="s">
        <v>115</v>
      </c>
      <c r="E49" s="52" t="s">
        <v>141</v>
      </c>
      <c r="F49" s="54">
        <v>1</v>
      </c>
      <c r="G49" s="50">
        <v>1</v>
      </c>
      <c r="H49" s="52" t="s">
        <v>46</v>
      </c>
      <c r="I49" s="45">
        <v>1.84</v>
      </c>
      <c r="J49" s="9">
        <f>SUM(K49:L49)</f>
        <v>10573</v>
      </c>
      <c r="K49" s="9">
        <f>ROUND(新出台政策补助测算总额*I49/$I$8,0)</f>
        <v>7929</v>
      </c>
      <c r="L49" s="9">
        <f>ROUND(原有政策补助测算总额*I49/$I$8,0)</f>
        <v>2644</v>
      </c>
      <c r="M49" s="14"/>
    </row>
    <row r="50" spans="1:13" ht="19.5" customHeight="1">
      <c r="A50" s="12">
        <v>30</v>
      </c>
      <c r="B50" s="50">
        <v>30</v>
      </c>
      <c r="C50" s="50">
        <v>38</v>
      </c>
      <c r="D50" s="50" t="s">
        <v>115</v>
      </c>
      <c r="E50" s="52" t="s">
        <v>142</v>
      </c>
      <c r="F50" s="54">
        <v>1</v>
      </c>
      <c r="G50" s="50">
        <v>1</v>
      </c>
      <c r="H50" s="52" t="s">
        <v>47</v>
      </c>
      <c r="I50" s="45">
        <v>1.92</v>
      </c>
      <c r="J50" s="9">
        <f>SUM(K50:L50)</f>
        <v>11032</v>
      </c>
      <c r="K50" s="9">
        <f>ROUND(新出台政策补助测算总额*I50/$I$8,0)</f>
        <v>8273</v>
      </c>
      <c r="L50" s="9">
        <f>ROUND(原有政策补助测算总额*I50/$I$8,0)</f>
        <v>2759</v>
      </c>
      <c r="M50" s="14"/>
    </row>
    <row r="51" spans="1:13" ht="19.5" customHeight="1">
      <c r="A51" s="59"/>
      <c r="B51" s="50"/>
      <c r="C51" s="50">
        <v>39</v>
      </c>
      <c r="D51" s="50"/>
      <c r="E51" s="56" t="s">
        <v>174</v>
      </c>
      <c r="F51" s="57">
        <f>SUM(F52:F58)</f>
        <v>7</v>
      </c>
      <c r="G51" s="36"/>
      <c r="H51" s="56" t="s">
        <v>174</v>
      </c>
      <c r="I51" s="73">
        <f>SUM(I52:I58)</f>
        <v>40.629999999999995</v>
      </c>
      <c r="J51" s="60">
        <f>SUM(J52:J58)</f>
        <v>233458</v>
      </c>
      <c r="K51" s="60">
        <f>SUM(K52:K58)</f>
        <v>175074</v>
      </c>
      <c r="L51" s="60">
        <f>SUM(L52:L58)</f>
        <v>58384</v>
      </c>
      <c r="M51" s="58"/>
    </row>
    <row r="52" spans="1:13" ht="19.5" customHeight="1">
      <c r="A52" s="12">
        <v>31</v>
      </c>
      <c r="B52" s="50">
        <v>31</v>
      </c>
      <c r="C52" s="50">
        <v>40</v>
      </c>
      <c r="D52" s="50" t="s">
        <v>115</v>
      </c>
      <c r="E52" s="52" t="s">
        <v>143</v>
      </c>
      <c r="F52" s="54">
        <v>1</v>
      </c>
      <c r="G52" s="50">
        <v>1</v>
      </c>
      <c r="H52" s="52" t="s">
        <v>20</v>
      </c>
      <c r="I52" s="45">
        <v>26.15</v>
      </c>
      <c r="J52" s="9">
        <f aca="true" t="shared" si="4" ref="J52:J58">SUM(K52:L52)</f>
        <v>150257</v>
      </c>
      <c r="K52" s="9">
        <f aca="true" t="shared" si="5" ref="K52:K58">ROUND(新出台政策补助测算总额*I52/$I$8,0)</f>
        <v>112680</v>
      </c>
      <c r="L52" s="9">
        <f aca="true" t="shared" si="6" ref="L52:L58">ROUND(原有政策补助测算总额*I52/$I$8,0)</f>
        <v>37577</v>
      </c>
      <c r="M52" s="14"/>
    </row>
    <row r="53" spans="1:13" ht="19.5" customHeight="1">
      <c r="A53" s="12">
        <v>32</v>
      </c>
      <c r="B53" s="50">
        <v>32</v>
      </c>
      <c r="C53" s="50">
        <v>41</v>
      </c>
      <c r="D53" s="50" t="s">
        <v>115</v>
      </c>
      <c r="E53" s="52" t="s">
        <v>144</v>
      </c>
      <c r="F53" s="54">
        <v>1</v>
      </c>
      <c r="G53" s="50">
        <v>1</v>
      </c>
      <c r="H53" s="52" t="s">
        <v>48</v>
      </c>
      <c r="I53" s="45">
        <v>2.23</v>
      </c>
      <c r="J53" s="9">
        <f t="shared" si="4"/>
        <v>12813</v>
      </c>
      <c r="K53" s="9">
        <f t="shared" si="5"/>
        <v>9609</v>
      </c>
      <c r="L53" s="9">
        <f t="shared" si="6"/>
        <v>3204</v>
      </c>
      <c r="M53" s="14"/>
    </row>
    <row r="54" spans="1:13" ht="19.5" customHeight="1">
      <c r="A54" s="12">
        <v>33</v>
      </c>
      <c r="B54" s="50">
        <v>33</v>
      </c>
      <c r="C54" s="50">
        <v>42</v>
      </c>
      <c r="D54" s="50" t="s">
        <v>115</v>
      </c>
      <c r="E54" s="52" t="s">
        <v>145</v>
      </c>
      <c r="F54" s="54">
        <v>1</v>
      </c>
      <c r="G54" s="50">
        <v>1</v>
      </c>
      <c r="H54" s="52" t="s">
        <v>49</v>
      </c>
      <c r="I54" s="45">
        <v>1.95</v>
      </c>
      <c r="J54" s="9">
        <f t="shared" si="4"/>
        <v>11204</v>
      </c>
      <c r="K54" s="9">
        <f t="shared" si="5"/>
        <v>8402</v>
      </c>
      <c r="L54" s="9">
        <f t="shared" si="6"/>
        <v>2802</v>
      </c>
      <c r="M54" s="14"/>
    </row>
    <row r="55" spans="1:13" ht="19.5" customHeight="1">
      <c r="A55" s="12">
        <v>34</v>
      </c>
      <c r="B55" s="50">
        <v>34</v>
      </c>
      <c r="C55" s="50">
        <v>43</v>
      </c>
      <c r="D55" s="50" t="s">
        <v>115</v>
      </c>
      <c r="E55" s="52" t="s">
        <v>146</v>
      </c>
      <c r="F55" s="54">
        <v>1</v>
      </c>
      <c r="G55" s="50">
        <v>1</v>
      </c>
      <c r="H55" s="52" t="s">
        <v>50</v>
      </c>
      <c r="I55" s="45">
        <v>2.53</v>
      </c>
      <c r="J55" s="9">
        <f t="shared" si="4"/>
        <v>14538</v>
      </c>
      <c r="K55" s="9">
        <f t="shared" si="5"/>
        <v>10902</v>
      </c>
      <c r="L55" s="9">
        <f t="shared" si="6"/>
        <v>3636</v>
      </c>
      <c r="M55" s="14"/>
    </row>
    <row r="56" spans="1:13" ht="19.5" customHeight="1">
      <c r="A56" s="12">
        <v>35</v>
      </c>
      <c r="B56" s="50">
        <v>35</v>
      </c>
      <c r="C56" s="50">
        <v>44</v>
      </c>
      <c r="D56" s="50" t="s">
        <v>115</v>
      </c>
      <c r="E56" s="52" t="s">
        <v>147</v>
      </c>
      <c r="F56" s="54">
        <v>1</v>
      </c>
      <c r="G56" s="50">
        <v>1</v>
      </c>
      <c r="H56" s="52" t="s">
        <v>51</v>
      </c>
      <c r="I56" s="45">
        <v>3.48</v>
      </c>
      <c r="J56" s="9">
        <f t="shared" si="4"/>
        <v>19996</v>
      </c>
      <c r="K56" s="9">
        <f t="shared" si="5"/>
        <v>14995</v>
      </c>
      <c r="L56" s="9">
        <f t="shared" si="6"/>
        <v>5001</v>
      </c>
      <c r="M56" s="14"/>
    </row>
    <row r="57" spans="1:13" ht="19.5" customHeight="1">
      <c r="A57" s="12">
        <v>36</v>
      </c>
      <c r="B57" s="50">
        <v>36</v>
      </c>
      <c r="C57" s="50">
        <v>45</v>
      </c>
      <c r="D57" s="50" t="s">
        <v>115</v>
      </c>
      <c r="E57" s="52" t="s">
        <v>148</v>
      </c>
      <c r="F57" s="54">
        <v>1</v>
      </c>
      <c r="G57" s="50">
        <v>1</v>
      </c>
      <c r="H57" s="52" t="s">
        <v>52</v>
      </c>
      <c r="I57" s="45">
        <v>1.06</v>
      </c>
      <c r="J57" s="9">
        <f t="shared" si="4"/>
        <v>6091</v>
      </c>
      <c r="K57" s="9">
        <f t="shared" si="5"/>
        <v>4568</v>
      </c>
      <c r="L57" s="9">
        <f t="shared" si="6"/>
        <v>1523</v>
      </c>
      <c r="M57" s="14"/>
    </row>
    <row r="58" spans="1:13" ht="19.5" customHeight="1">
      <c r="A58" s="12">
        <v>37</v>
      </c>
      <c r="B58" s="50">
        <v>37</v>
      </c>
      <c r="C58" s="50">
        <v>46</v>
      </c>
      <c r="D58" s="50" t="s">
        <v>115</v>
      </c>
      <c r="E58" s="52" t="s">
        <v>149</v>
      </c>
      <c r="F58" s="54">
        <v>1</v>
      </c>
      <c r="G58" s="50">
        <v>1</v>
      </c>
      <c r="H58" s="52" t="s">
        <v>53</v>
      </c>
      <c r="I58" s="45">
        <v>3.23</v>
      </c>
      <c r="J58" s="9">
        <f t="shared" si="4"/>
        <v>18559</v>
      </c>
      <c r="K58" s="9">
        <f t="shared" si="5"/>
        <v>13918</v>
      </c>
      <c r="L58" s="9">
        <f t="shared" si="6"/>
        <v>4641</v>
      </c>
      <c r="M58" s="14"/>
    </row>
    <row r="59" spans="1:13" ht="19.5" customHeight="1">
      <c r="A59" s="59"/>
      <c r="B59" s="50"/>
      <c r="C59" s="50">
        <v>47</v>
      </c>
      <c r="D59" s="50"/>
      <c r="E59" s="56" t="s">
        <v>175</v>
      </c>
      <c r="F59" s="57">
        <f>SUM(F60:F63)</f>
        <v>4</v>
      </c>
      <c r="G59" s="36"/>
      <c r="H59" s="56" t="s">
        <v>175</v>
      </c>
      <c r="I59" s="73">
        <f>SUM(I60:I63)</f>
        <v>18.32</v>
      </c>
      <c r="J59" s="60">
        <f>SUM(J60:J63)</f>
        <v>105266</v>
      </c>
      <c r="K59" s="60">
        <f>SUM(K60:K63)</f>
        <v>78941</v>
      </c>
      <c r="L59" s="60">
        <f>SUM(L60:L63)</f>
        <v>26325</v>
      </c>
      <c r="M59" s="58"/>
    </row>
    <row r="60" spans="1:13" ht="19.5" customHeight="1">
      <c r="A60" s="12">
        <v>38</v>
      </c>
      <c r="B60" s="50">
        <v>38</v>
      </c>
      <c r="C60" s="50">
        <v>48</v>
      </c>
      <c r="D60" s="50" t="s">
        <v>129</v>
      </c>
      <c r="E60" s="52" t="s">
        <v>150</v>
      </c>
      <c r="F60" s="55">
        <v>1</v>
      </c>
      <c r="G60" s="50">
        <v>1</v>
      </c>
      <c r="H60" s="52" t="s">
        <v>21</v>
      </c>
      <c r="I60" s="45">
        <v>10.77</v>
      </c>
      <c r="J60" s="9">
        <f>SUM(K60:L60)</f>
        <v>61884</v>
      </c>
      <c r="K60" s="9">
        <f>ROUND(新出台政策补助测算总额*I60/$I$8,0)</f>
        <v>46408</v>
      </c>
      <c r="L60" s="9">
        <f>ROUND(原有政策补助测算总额*I60/$I$8,0)</f>
        <v>15476</v>
      </c>
      <c r="M60" s="14"/>
    </row>
    <row r="61" spans="1:13" ht="19.5" customHeight="1">
      <c r="A61" s="12">
        <v>39</v>
      </c>
      <c r="B61" s="50">
        <v>39</v>
      </c>
      <c r="C61" s="50">
        <v>49</v>
      </c>
      <c r="D61" s="50" t="s">
        <v>129</v>
      </c>
      <c r="E61" s="52" t="s">
        <v>151</v>
      </c>
      <c r="F61" s="55">
        <v>1</v>
      </c>
      <c r="G61" s="50">
        <v>1</v>
      </c>
      <c r="H61" s="52" t="s">
        <v>54</v>
      </c>
      <c r="I61" s="45">
        <v>1.09</v>
      </c>
      <c r="J61" s="9">
        <f>SUM(K61:L61)</f>
        <v>6263</v>
      </c>
      <c r="K61" s="9">
        <f>ROUND(新出台政策补助测算总额*I61/$I$8,0)</f>
        <v>4697</v>
      </c>
      <c r="L61" s="9">
        <f>ROUND(原有政策补助测算总额*I61/$I$8,0)</f>
        <v>1566</v>
      </c>
      <c r="M61" s="14"/>
    </row>
    <row r="62" spans="1:13" ht="19.5" customHeight="1">
      <c r="A62" s="12">
        <v>40</v>
      </c>
      <c r="B62" s="50">
        <v>40</v>
      </c>
      <c r="C62" s="50">
        <v>50</v>
      </c>
      <c r="D62" s="50" t="s">
        <v>129</v>
      </c>
      <c r="E62" s="52" t="s">
        <v>152</v>
      </c>
      <c r="F62" s="55">
        <v>1</v>
      </c>
      <c r="G62" s="50">
        <v>1</v>
      </c>
      <c r="H62" s="52" t="s">
        <v>55</v>
      </c>
      <c r="I62" s="45">
        <v>4.43</v>
      </c>
      <c r="J62" s="9">
        <f>SUM(K62:L62)</f>
        <v>25455</v>
      </c>
      <c r="K62" s="9">
        <f>ROUND(新出台政策补助测算总额*I62/$I$8,0)</f>
        <v>19089</v>
      </c>
      <c r="L62" s="9">
        <f>ROUND(原有政策补助测算总额*I62/$I$8,0)</f>
        <v>6366</v>
      </c>
      <c r="M62" s="14"/>
    </row>
    <row r="63" spans="1:13" ht="19.5" customHeight="1">
      <c r="A63" s="12">
        <v>41</v>
      </c>
      <c r="B63" s="50">
        <v>41</v>
      </c>
      <c r="C63" s="50">
        <v>51</v>
      </c>
      <c r="D63" s="50" t="s">
        <v>129</v>
      </c>
      <c r="E63" s="52" t="s">
        <v>153</v>
      </c>
      <c r="F63" s="55">
        <v>1</v>
      </c>
      <c r="G63" s="50">
        <v>1</v>
      </c>
      <c r="H63" s="52" t="s">
        <v>56</v>
      </c>
      <c r="I63" s="45">
        <v>2.03</v>
      </c>
      <c r="J63" s="9">
        <f>SUM(K63:L63)</f>
        <v>11664</v>
      </c>
      <c r="K63" s="9">
        <f>ROUND(新出台政策补助测算总额*I63/$I$8,0)</f>
        <v>8747</v>
      </c>
      <c r="L63" s="9">
        <f>ROUND(原有政策补助测算总额*I63/$I$8,0)</f>
        <v>2917</v>
      </c>
      <c r="M63" s="14"/>
    </row>
    <row r="64" spans="1:13" ht="19.5" customHeight="1">
      <c r="A64" s="59"/>
      <c r="B64" s="50"/>
      <c r="C64" s="50">
        <v>52</v>
      </c>
      <c r="D64" s="50"/>
      <c r="E64" s="56" t="s">
        <v>176</v>
      </c>
      <c r="F64" s="57">
        <f>SUM(F65:F68)</f>
        <v>4</v>
      </c>
      <c r="G64" s="36"/>
      <c r="H64" s="56" t="s">
        <v>176</v>
      </c>
      <c r="I64" s="73">
        <f>SUM(I65:I68)</f>
        <v>22.720000000000002</v>
      </c>
      <c r="J64" s="60">
        <f>SUM(J65:J68)</f>
        <v>130548</v>
      </c>
      <c r="K64" s="60">
        <f>SUM(K65:K68)</f>
        <v>97899</v>
      </c>
      <c r="L64" s="60">
        <f>SUM(L65:L68)</f>
        <v>32649</v>
      </c>
      <c r="M64" s="58"/>
    </row>
    <row r="65" spans="1:13" ht="19.5" customHeight="1">
      <c r="A65" s="12">
        <v>42</v>
      </c>
      <c r="B65" s="50">
        <v>42</v>
      </c>
      <c r="C65" s="50">
        <v>53</v>
      </c>
      <c r="D65" s="50" t="s">
        <v>110</v>
      </c>
      <c r="E65" s="52" t="s">
        <v>154</v>
      </c>
      <c r="F65" s="53">
        <v>1</v>
      </c>
      <c r="G65" s="50">
        <v>1</v>
      </c>
      <c r="H65" s="52" t="s">
        <v>22</v>
      </c>
      <c r="I65" s="45">
        <v>9.97</v>
      </c>
      <c r="J65" s="9">
        <f>SUM(K65:L65)</f>
        <v>57287</v>
      </c>
      <c r="K65" s="9">
        <f>ROUND(新出台政策补助测算总额*I65/$I$8,0)</f>
        <v>42960</v>
      </c>
      <c r="L65" s="9">
        <f>ROUND(原有政策补助测算总额*I65/$I$8,0)</f>
        <v>14327</v>
      </c>
      <c r="M65" s="14"/>
    </row>
    <row r="66" spans="1:13" ht="19.5" customHeight="1">
      <c r="A66" s="12">
        <v>43</v>
      </c>
      <c r="B66" s="50">
        <v>43</v>
      </c>
      <c r="C66" s="50">
        <v>54</v>
      </c>
      <c r="D66" s="50" t="s">
        <v>110</v>
      </c>
      <c r="E66" s="52" t="s">
        <v>155</v>
      </c>
      <c r="F66" s="53">
        <v>1</v>
      </c>
      <c r="G66" s="50">
        <v>1</v>
      </c>
      <c r="H66" s="52" t="s">
        <v>57</v>
      </c>
      <c r="I66" s="45">
        <v>4.16</v>
      </c>
      <c r="J66" s="9">
        <f>SUM(K66:L66)</f>
        <v>23903</v>
      </c>
      <c r="K66" s="9">
        <f>ROUND(新出台政策补助测算总额*I66/$I$8,0)</f>
        <v>17925</v>
      </c>
      <c r="L66" s="9">
        <f>ROUND(原有政策补助测算总额*I66/$I$8,0)</f>
        <v>5978</v>
      </c>
      <c r="M66" s="14"/>
    </row>
    <row r="67" spans="1:13" ht="19.5" customHeight="1">
      <c r="A67" s="12">
        <v>44</v>
      </c>
      <c r="B67" s="50">
        <v>44</v>
      </c>
      <c r="C67" s="50">
        <v>55</v>
      </c>
      <c r="D67" s="50" t="s">
        <v>110</v>
      </c>
      <c r="E67" s="52" t="s">
        <v>156</v>
      </c>
      <c r="F67" s="53">
        <v>1</v>
      </c>
      <c r="G67" s="50">
        <v>1</v>
      </c>
      <c r="H67" s="52" t="s">
        <v>58</v>
      </c>
      <c r="I67" s="45">
        <v>1.48</v>
      </c>
      <c r="J67" s="9">
        <f>SUM(K67:L67)</f>
        <v>8504</v>
      </c>
      <c r="K67" s="9">
        <f>ROUND(新出台政策补助测算总额*I67/$I$8,0)</f>
        <v>6377</v>
      </c>
      <c r="L67" s="9">
        <f>ROUND(原有政策补助测算总额*I67/$I$8,0)</f>
        <v>2127</v>
      </c>
      <c r="M67" s="14"/>
    </row>
    <row r="68" spans="1:13" ht="19.5" customHeight="1">
      <c r="A68" s="12">
        <v>45</v>
      </c>
      <c r="B68" s="50">
        <v>45</v>
      </c>
      <c r="C68" s="50">
        <v>56</v>
      </c>
      <c r="D68" s="50" t="s">
        <v>110</v>
      </c>
      <c r="E68" s="52" t="s">
        <v>157</v>
      </c>
      <c r="F68" s="53">
        <v>1</v>
      </c>
      <c r="G68" s="50">
        <v>1</v>
      </c>
      <c r="H68" s="52" t="s">
        <v>59</v>
      </c>
      <c r="I68" s="45">
        <v>7.11</v>
      </c>
      <c r="J68" s="9">
        <f>SUM(K68:L68)</f>
        <v>40854</v>
      </c>
      <c r="K68" s="9">
        <f>ROUND(新出台政策补助测算总额*I68/$I$8,0)</f>
        <v>30637</v>
      </c>
      <c r="L68" s="9">
        <f>ROUND(原有政策补助测算总额*I68/$I$8,0)</f>
        <v>10217</v>
      </c>
      <c r="M68" s="14"/>
    </row>
    <row r="69" spans="1:13" ht="19.5" customHeight="1">
      <c r="A69" s="59"/>
      <c r="B69" s="50"/>
      <c r="C69" s="50">
        <v>57</v>
      </c>
      <c r="D69" s="50"/>
      <c r="E69" s="56" t="s">
        <v>177</v>
      </c>
      <c r="F69" s="57">
        <f>SUM(F70:F73)</f>
        <v>4</v>
      </c>
      <c r="G69" s="36"/>
      <c r="H69" s="56" t="s">
        <v>177</v>
      </c>
      <c r="I69" s="73">
        <f>SUM(I70:I73)</f>
        <v>23.319999999999997</v>
      </c>
      <c r="J69" s="60">
        <f>SUM(J70:J73)</f>
        <v>133994</v>
      </c>
      <c r="K69" s="60">
        <f>SUM(K70:K73)</f>
        <v>100484</v>
      </c>
      <c r="L69" s="60">
        <f>SUM(L70:L73)</f>
        <v>33510</v>
      </c>
      <c r="M69" s="58"/>
    </row>
    <row r="70" spans="1:13" ht="19.5" customHeight="1">
      <c r="A70" s="12">
        <v>46</v>
      </c>
      <c r="B70" s="50">
        <v>46</v>
      </c>
      <c r="C70" s="50">
        <v>58</v>
      </c>
      <c r="D70" s="50" t="s">
        <v>129</v>
      </c>
      <c r="E70" s="52" t="s">
        <v>158</v>
      </c>
      <c r="F70" s="55">
        <v>1</v>
      </c>
      <c r="G70" s="50">
        <v>1</v>
      </c>
      <c r="H70" s="52" t="s">
        <v>23</v>
      </c>
      <c r="I70" s="45">
        <v>15.09</v>
      </c>
      <c r="J70" s="9">
        <f>SUM(K70:L70)</f>
        <v>86706</v>
      </c>
      <c r="K70" s="9">
        <f>ROUND(新出台政策补助测算总额*I70/$I$8,0)</f>
        <v>65022</v>
      </c>
      <c r="L70" s="9">
        <f>ROUND(原有政策补助测算总额*I70/$I$8,0)</f>
        <v>21684</v>
      </c>
      <c r="M70" s="14"/>
    </row>
    <row r="71" spans="1:13" ht="19.5" customHeight="1">
      <c r="A71" s="12">
        <v>47</v>
      </c>
      <c r="B71" s="50">
        <v>47</v>
      </c>
      <c r="C71" s="50">
        <v>59</v>
      </c>
      <c r="D71" s="50" t="s">
        <v>129</v>
      </c>
      <c r="E71" s="52" t="s">
        <v>159</v>
      </c>
      <c r="F71" s="55">
        <v>1</v>
      </c>
      <c r="G71" s="50">
        <v>1</v>
      </c>
      <c r="H71" s="52" t="s">
        <v>60</v>
      </c>
      <c r="I71" s="45">
        <v>1.47</v>
      </c>
      <c r="J71" s="9">
        <f>SUM(K71:L71)</f>
        <v>8446</v>
      </c>
      <c r="K71" s="9">
        <f>ROUND(新出台政策补助测算总额*I71/$I$8,0)</f>
        <v>6334</v>
      </c>
      <c r="L71" s="9">
        <f>ROUND(原有政策补助测算总额*I71/$I$8,0)</f>
        <v>2112</v>
      </c>
      <c r="M71" s="14"/>
    </row>
    <row r="72" spans="1:13" ht="19.5" customHeight="1">
      <c r="A72" s="12">
        <v>48</v>
      </c>
      <c r="B72" s="50">
        <v>48</v>
      </c>
      <c r="C72" s="50">
        <v>60</v>
      </c>
      <c r="D72" s="50" t="s">
        <v>129</v>
      </c>
      <c r="E72" s="52" t="s">
        <v>160</v>
      </c>
      <c r="F72" s="55">
        <v>1</v>
      </c>
      <c r="G72" s="50">
        <v>1</v>
      </c>
      <c r="H72" s="52" t="s">
        <v>61</v>
      </c>
      <c r="I72" s="45">
        <v>2.15</v>
      </c>
      <c r="J72" s="9">
        <f>SUM(K72:L72)</f>
        <v>12354</v>
      </c>
      <c r="K72" s="9">
        <f>ROUND(新出台政策补助测算总额*I72/$I$8,0)</f>
        <v>9264</v>
      </c>
      <c r="L72" s="9">
        <f>ROUND(原有政策补助测算总额*I72/$I$8,0)</f>
        <v>3090</v>
      </c>
      <c r="M72" s="14"/>
    </row>
    <row r="73" spans="1:13" ht="19.5" customHeight="1">
      <c r="A73" s="12">
        <v>49</v>
      </c>
      <c r="B73" s="50">
        <v>49</v>
      </c>
      <c r="C73" s="50">
        <v>61</v>
      </c>
      <c r="D73" s="50" t="s">
        <v>129</v>
      </c>
      <c r="E73" s="52" t="s">
        <v>161</v>
      </c>
      <c r="F73" s="55">
        <v>1</v>
      </c>
      <c r="G73" s="50">
        <v>1</v>
      </c>
      <c r="H73" s="52" t="s">
        <v>62</v>
      </c>
      <c r="I73" s="45">
        <v>4.61</v>
      </c>
      <c r="J73" s="9">
        <f>SUM(K73:L73)</f>
        <v>26488</v>
      </c>
      <c r="K73" s="9">
        <f>ROUND(新出台政策补助测算总额*I73/$I$8,0)</f>
        <v>19864</v>
      </c>
      <c r="L73" s="9">
        <f>ROUND(原有政策补助测算总额*I73/$I$8,0)</f>
        <v>6624</v>
      </c>
      <c r="M73" s="14"/>
    </row>
    <row r="74" spans="1:13" ht="19.5" customHeight="1">
      <c r="A74" s="59"/>
      <c r="B74" s="50"/>
      <c r="C74" s="50">
        <v>62</v>
      </c>
      <c r="D74" s="50"/>
      <c r="E74" s="56" t="s">
        <v>178</v>
      </c>
      <c r="F74" s="57">
        <f>SUM(F75:F78)</f>
        <v>4</v>
      </c>
      <c r="G74" s="36"/>
      <c r="H74" s="56" t="s">
        <v>178</v>
      </c>
      <c r="I74" s="73">
        <f>SUM(I75:I78)</f>
        <v>15.85</v>
      </c>
      <c r="J74" s="60">
        <f>SUM(J75:J78)</f>
        <v>91072</v>
      </c>
      <c r="K74" s="60">
        <f>SUM(K75:K78)</f>
        <v>68296</v>
      </c>
      <c r="L74" s="60">
        <f>SUM(L75:L78)</f>
        <v>22776</v>
      </c>
      <c r="M74" s="58"/>
    </row>
    <row r="75" spans="1:13" ht="19.5" customHeight="1">
      <c r="A75" s="12">
        <v>50</v>
      </c>
      <c r="B75" s="50">
        <v>50</v>
      </c>
      <c r="C75" s="50">
        <v>63</v>
      </c>
      <c r="D75" s="50" t="s">
        <v>115</v>
      </c>
      <c r="E75" s="52" t="s">
        <v>162</v>
      </c>
      <c r="F75" s="54">
        <v>1</v>
      </c>
      <c r="G75" s="50">
        <v>1</v>
      </c>
      <c r="H75" s="52" t="s">
        <v>24</v>
      </c>
      <c r="I75" s="45">
        <v>9.08</v>
      </c>
      <c r="J75" s="9">
        <f>SUM(K75:L75)</f>
        <v>52173</v>
      </c>
      <c r="K75" s="9">
        <f>ROUND(新出台政策补助测算总额*I75/$I$8,0)</f>
        <v>39125</v>
      </c>
      <c r="L75" s="9">
        <f>ROUND(原有政策补助测算总额*I75/$I$8,0)</f>
        <v>13048</v>
      </c>
      <c r="M75" s="14"/>
    </row>
    <row r="76" spans="1:13" ht="19.5" customHeight="1">
      <c r="A76" s="12">
        <v>51</v>
      </c>
      <c r="B76" s="50">
        <v>51</v>
      </c>
      <c r="C76" s="50">
        <v>64</v>
      </c>
      <c r="D76" s="50" t="s">
        <v>115</v>
      </c>
      <c r="E76" s="52" t="s">
        <v>163</v>
      </c>
      <c r="F76" s="54">
        <v>1</v>
      </c>
      <c r="G76" s="50">
        <v>1</v>
      </c>
      <c r="H76" s="52" t="s">
        <v>63</v>
      </c>
      <c r="I76" s="45">
        <v>2.02</v>
      </c>
      <c r="J76" s="9">
        <f>SUM(K76:L76)</f>
        <v>11607</v>
      </c>
      <c r="K76" s="9">
        <f>ROUND(新出台政策补助测算总额*I76/$I$8,0)</f>
        <v>8704</v>
      </c>
      <c r="L76" s="9">
        <f>ROUND(原有政策补助测算总额*I76/$I$8,0)</f>
        <v>2903</v>
      </c>
      <c r="M76" s="14"/>
    </row>
    <row r="77" spans="1:13" ht="19.5" customHeight="1">
      <c r="A77" s="12">
        <v>52</v>
      </c>
      <c r="B77" s="50">
        <v>52</v>
      </c>
      <c r="C77" s="50">
        <v>65</v>
      </c>
      <c r="D77" s="50" t="s">
        <v>115</v>
      </c>
      <c r="E77" s="52" t="s">
        <v>164</v>
      </c>
      <c r="F77" s="54">
        <v>1</v>
      </c>
      <c r="G77" s="50">
        <v>1</v>
      </c>
      <c r="H77" s="52" t="s">
        <v>64</v>
      </c>
      <c r="I77" s="45">
        <v>2.28</v>
      </c>
      <c r="J77" s="9">
        <f>SUM(K77:L77)</f>
        <v>13100</v>
      </c>
      <c r="K77" s="9">
        <f>ROUND(新出台政策补助测算总额*I77/$I$8,0)</f>
        <v>9824</v>
      </c>
      <c r="L77" s="9">
        <f>ROUND(原有政策补助测算总额*I77/$I$8,0)</f>
        <v>3276</v>
      </c>
      <c r="M77" s="14"/>
    </row>
    <row r="78" spans="1:13" ht="19.5" customHeight="1">
      <c r="A78" s="12">
        <v>53</v>
      </c>
      <c r="B78" s="50">
        <v>53</v>
      </c>
      <c r="C78" s="50">
        <v>66</v>
      </c>
      <c r="D78" s="50" t="s">
        <v>115</v>
      </c>
      <c r="E78" s="52" t="s">
        <v>165</v>
      </c>
      <c r="F78" s="54">
        <v>1</v>
      </c>
      <c r="G78" s="50">
        <v>1</v>
      </c>
      <c r="H78" s="52" t="s">
        <v>65</v>
      </c>
      <c r="I78" s="45">
        <v>2.47</v>
      </c>
      <c r="J78" s="9">
        <f>SUM(K78:L78)</f>
        <v>14192</v>
      </c>
      <c r="K78" s="9">
        <f>ROUND(新出台政策补助测算总额*I78/$I$8,0)</f>
        <v>10643</v>
      </c>
      <c r="L78" s="9">
        <f>ROUND(原有政策补助测算总额*I78/$I$8,0)</f>
        <v>3549</v>
      </c>
      <c r="M78" s="14"/>
    </row>
  </sheetData>
  <sheetProtection/>
  <autoFilter ref="A12:M12">
    <sortState ref="A13:M78">
      <sortCondition sortBy="value" ref="C13:C78"/>
    </sortState>
  </autoFilter>
  <mergeCells count="6">
    <mergeCell ref="M4:M7"/>
    <mergeCell ref="A2:M2"/>
    <mergeCell ref="A4:A7"/>
    <mergeCell ref="H4:H7"/>
    <mergeCell ref="J4:L4"/>
    <mergeCell ref="I4:I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78"/>
  <sheetViews>
    <sheetView zoomScaleSheetLayoutView="100" zoomScalePageLayoutView="0" workbookViewId="0" topLeftCell="A10">
      <selection activeCell="L18" sqref="L18"/>
    </sheetView>
  </sheetViews>
  <sheetFormatPr defaultColWidth="9.00390625" defaultRowHeight="19.5" customHeight="1"/>
  <cols>
    <col min="1" max="1" width="6.28125" style="10" customWidth="1"/>
    <col min="2" max="2" width="5.8515625" style="10" hidden="1" customWidth="1"/>
    <col min="3" max="3" width="7.8515625" style="10" customWidth="1"/>
    <col min="4" max="4" width="7.8515625" style="10" hidden="1" customWidth="1"/>
    <col min="5" max="5" width="12.8515625" style="10" hidden="1" customWidth="1"/>
    <col min="6" max="7" width="7.8515625" style="10" hidden="1" customWidth="1"/>
    <col min="8" max="8" width="14.421875" style="10" customWidth="1"/>
    <col min="9" max="9" width="10.7109375" style="46" customWidth="1"/>
    <col min="10" max="13" width="16.00390625" style="10" customWidth="1"/>
    <col min="14" max="16384" width="9.00390625" style="10" customWidth="1"/>
  </cols>
  <sheetData>
    <row r="1" spans="1:7" ht="75.75" customHeight="1">
      <c r="A1" s="15" t="s">
        <v>71</v>
      </c>
      <c r="B1" s="15"/>
      <c r="C1" s="15"/>
      <c r="D1" s="15"/>
      <c r="E1" s="15"/>
      <c r="F1" s="15"/>
      <c r="G1" s="15"/>
    </row>
    <row r="2" spans="1:13" ht="76.5" customHeight="1">
      <c r="A2" s="85" t="s">
        <v>70</v>
      </c>
      <c r="B2" s="85"/>
      <c r="C2" s="85"/>
      <c r="D2" s="85"/>
      <c r="E2" s="85"/>
      <c r="F2" s="85"/>
      <c r="G2" s="85"/>
      <c r="H2" s="86"/>
      <c r="I2" s="86"/>
      <c r="J2" s="86"/>
      <c r="K2" s="86"/>
      <c r="L2" s="86"/>
      <c r="M2" s="86"/>
    </row>
    <row r="3" spans="1:13" ht="19.5" customHeight="1">
      <c r="A3" s="16" t="s">
        <v>180</v>
      </c>
      <c r="B3" s="16"/>
      <c r="C3" s="16"/>
      <c r="D3" s="16"/>
      <c r="E3" s="16"/>
      <c r="F3" s="16"/>
      <c r="G3" s="16"/>
      <c r="M3" s="11"/>
    </row>
    <row r="4" spans="1:13" ht="30" customHeight="1">
      <c r="A4" s="87" t="s">
        <v>67</v>
      </c>
      <c r="B4" s="61"/>
      <c r="C4" s="61"/>
      <c r="D4" s="61"/>
      <c r="E4" s="61"/>
      <c r="F4" s="61"/>
      <c r="G4" s="61"/>
      <c r="H4" s="82" t="s">
        <v>68</v>
      </c>
      <c r="I4" s="92" t="s">
        <v>179</v>
      </c>
      <c r="J4" s="90" t="s">
        <v>76</v>
      </c>
      <c r="K4" s="91"/>
      <c r="L4" s="91"/>
      <c r="M4" s="82" t="s">
        <v>69</v>
      </c>
    </row>
    <row r="5" spans="1:13" ht="75" customHeight="1">
      <c r="A5" s="88"/>
      <c r="B5" s="62"/>
      <c r="C5" s="62"/>
      <c r="D5" s="62"/>
      <c r="E5" s="62"/>
      <c r="F5" s="62"/>
      <c r="G5" s="62"/>
      <c r="H5" s="83"/>
      <c r="I5" s="93"/>
      <c r="J5" s="17" t="s">
        <v>73</v>
      </c>
      <c r="K5" s="17" t="s">
        <v>100</v>
      </c>
      <c r="L5" s="17" t="s">
        <v>101</v>
      </c>
      <c r="M5" s="83"/>
    </row>
    <row r="6" spans="1:13" ht="19.5" customHeight="1">
      <c r="A6" s="88"/>
      <c r="B6" s="62"/>
      <c r="C6" s="62"/>
      <c r="D6" s="62"/>
      <c r="E6" s="62"/>
      <c r="F6" s="62"/>
      <c r="G6" s="62"/>
      <c r="H6" s="83"/>
      <c r="I6" s="93"/>
      <c r="J6" s="18" t="s">
        <v>72</v>
      </c>
      <c r="K6" s="19" t="s">
        <v>74</v>
      </c>
      <c r="L6" s="19" t="s">
        <v>75</v>
      </c>
      <c r="M6" s="83"/>
    </row>
    <row r="7" spans="1:13" ht="42.75" customHeight="1">
      <c r="A7" s="89"/>
      <c r="B7" s="63"/>
      <c r="C7" s="63"/>
      <c r="D7" s="63"/>
      <c r="E7" s="63"/>
      <c r="F7" s="63"/>
      <c r="G7" s="63"/>
      <c r="H7" s="84"/>
      <c r="I7" s="94"/>
      <c r="J7" s="24" t="s">
        <v>97</v>
      </c>
      <c r="K7" s="19" t="s">
        <v>99</v>
      </c>
      <c r="L7" s="19" t="s">
        <v>98</v>
      </c>
      <c r="M7" s="84"/>
    </row>
    <row r="8" spans="1:13" ht="19.5" customHeight="1">
      <c r="A8" s="12"/>
      <c r="B8" s="50" t="s">
        <v>102</v>
      </c>
      <c r="C8" s="50"/>
      <c r="D8" s="50"/>
      <c r="E8" s="51" t="s">
        <v>103</v>
      </c>
      <c r="F8" s="57">
        <f>SUM(F9:F11)</f>
        <v>42</v>
      </c>
      <c r="G8" s="57">
        <f>SUM(G9:G11)</f>
        <v>42</v>
      </c>
      <c r="H8" s="51" t="s">
        <v>103</v>
      </c>
      <c r="I8" s="64">
        <f>'打印表 '!I8/'打印表 '!I$8</f>
        <v>1</v>
      </c>
      <c r="J8" s="64">
        <f>'打印表 '!J8/'打印表 '!J$8</f>
        <v>1</v>
      </c>
      <c r="K8" s="64">
        <f>'打印表 '!K8/'打印表 '!K$8</f>
        <v>1</v>
      </c>
      <c r="L8" s="64">
        <f>'打印表 '!L8/'打印表 '!L$8</f>
        <v>1</v>
      </c>
      <c r="M8" s="13"/>
    </row>
    <row r="9" spans="1:13" ht="19.5" customHeight="1">
      <c r="A9" s="12"/>
      <c r="B9" s="50" t="s">
        <v>104</v>
      </c>
      <c r="C9" s="50"/>
      <c r="D9" s="50"/>
      <c r="E9" s="52" t="s">
        <v>105</v>
      </c>
      <c r="F9" s="57">
        <f>SUM(F14,F16:F18,F27:F28,F30:F34,F65:F68)</f>
        <v>12</v>
      </c>
      <c r="G9" s="57">
        <f>SUM(G14,G16:G18,G27:G28,G30:G34,G65:G68)</f>
        <v>12</v>
      </c>
      <c r="H9" s="52" t="s">
        <v>105</v>
      </c>
      <c r="I9" s="65">
        <f>'打印表 '!I9/'打印表 '!I$8</f>
        <v>0.5958366839126675</v>
      </c>
      <c r="J9" s="66">
        <f>'打印表 '!J9/'打印表 '!J$8</f>
        <v>0.5958371841250562</v>
      </c>
      <c r="K9" s="66">
        <f>'打印表 '!K9/'打印表 '!K$8</f>
        <v>0.5958369718309859</v>
      </c>
      <c r="L9" s="66">
        <f>'打印表 '!L9/'打印表 '!L$8</f>
        <v>0.5958378207158695</v>
      </c>
      <c r="M9" s="57"/>
    </row>
    <row r="10" spans="1:13" ht="19.5" customHeight="1">
      <c r="A10" s="12"/>
      <c r="B10" s="50" t="s">
        <v>106</v>
      </c>
      <c r="C10" s="50"/>
      <c r="D10" s="50"/>
      <c r="E10" s="52" t="s">
        <v>107</v>
      </c>
      <c r="F10" s="57">
        <f>SUM(F36:F40,F60:F63,F70:F73)</f>
        <v>9</v>
      </c>
      <c r="G10" s="57">
        <f>SUM(G36:G40,G60:G63,G70:G73)</f>
        <v>9</v>
      </c>
      <c r="H10" s="52" t="s">
        <v>107</v>
      </c>
      <c r="I10" s="65">
        <f>'打印表 '!I10/'打印表 '!I$8</f>
        <v>0.1894430199214068</v>
      </c>
      <c r="J10" s="66">
        <f>'打印表 '!J10/'打印表 '!J$8</f>
        <v>0.1894431095033139</v>
      </c>
      <c r="K10" s="66">
        <f>'打印表 '!K10/'打印表 '!K$8</f>
        <v>0.18944295774647887</v>
      </c>
      <c r="L10" s="66">
        <f>'打印表 '!L10/'打印表 '!L$8</f>
        <v>0.18944356456551578</v>
      </c>
      <c r="M10" s="57"/>
    </row>
    <row r="11" spans="1:13" ht="19.5" customHeight="1">
      <c r="A11" s="12"/>
      <c r="B11" s="50" t="s">
        <v>108</v>
      </c>
      <c r="C11" s="50"/>
      <c r="D11" s="50"/>
      <c r="E11" s="52" t="s">
        <v>109</v>
      </c>
      <c r="F11" s="57">
        <f>SUM(F20:F25,F42:F45,F47:F50,F52:F58,F75:F78)</f>
        <v>21</v>
      </c>
      <c r="G11" s="57">
        <f>SUM(G20:G25,G42:G45,G47:G50,G52:G58,G75:G78)</f>
        <v>21</v>
      </c>
      <c r="H11" s="52" t="s">
        <v>109</v>
      </c>
      <c r="I11" s="65">
        <f>'打印表 '!I11/'打印表 '!I$8</f>
        <v>0.21472029616592575</v>
      </c>
      <c r="J11" s="66">
        <f>'打印表 '!J11/'打印表 '!J$8</f>
        <v>0.21471970637163001</v>
      </c>
      <c r="K11" s="66">
        <f>'打印表 '!K11/'打印表 '!K$8</f>
        <v>0.21472007042253521</v>
      </c>
      <c r="L11" s="66">
        <f>'打印表 '!L11/'打印表 '!L$8</f>
        <v>0.21471861471861473</v>
      </c>
      <c r="M11" s="57"/>
    </row>
    <row r="12" spans="1:13" ht="19.5" customHeight="1">
      <c r="A12" s="12"/>
      <c r="B12" s="50"/>
      <c r="C12" s="50"/>
      <c r="D12" s="50"/>
      <c r="E12" s="52"/>
      <c r="F12" s="57"/>
      <c r="G12" s="57"/>
      <c r="H12" s="52"/>
      <c r="I12" s="65"/>
      <c r="J12" s="66"/>
      <c r="K12" s="66"/>
      <c r="L12" s="66"/>
      <c r="M12" s="57"/>
    </row>
    <row r="13" spans="1:13" ht="19.5" customHeight="1">
      <c r="A13" s="12">
        <v>1</v>
      </c>
      <c r="B13" s="50">
        <v>1</v>
      </c>
      <c r="C13" s="50">
        <v>2</v>
      </c>
      <c r="D13" s="50" t="s">
        <v>110</v>
      </c>
      <c r="E13" s="52" t="s">
        <v>111</v>
      </c>
      <c r="F13" s="53">
        <v>1</v>
      </c>
      <c r="G13" s="50">
        <v>1</v>
      </c>
      <c r="H13" s="52" t="s">
        <v>12</v>
      </c>
      <c r="I13" s="68">
        <f>'打印表 '!I14/'打印表 '!I$8</f>
        <v>0.18124990517228293</v>
      </c>
      <c r="J13" s="65">
        <f>'打印表 '!J14/'打印表 '!J$8</f>
        <v>0.1812500330067862</v>
      </c>
      <c r="K13" s="65">
        <f>'打印表 '!K14/'打印表 '!K$8</f>
        <v>0.18125</v>
      </c>
      <c r="L13" s="65">
        <f>'打印表 '!L14/'打印表 '!L$8</f>
        <v>0.18125013198183929</v>
      </c>
      <c r="M13" s="14"/>
    </row>
    <row r="14" spans="1:13" ht="19.5" customHeight="1">
      <c r="A14" s="12">
        <v>13</v>
      </c>
      <c r="B14" s="50">
        <v>13</v>
      </c>
      <c r="C14" s="50">
        <v>18</v>
      </c>
      <c r="D14" s="50" t="s">
        <v>110</v>
      </c>
      <c r="E14" s="52" t="s">
        <v>124</v>
      </c>
      <c r="F14" s="53">
        <v>1</v>
      </c>
      <c r="G14" s="50">
        <v>1</v>
      </c>
      <c r="H14" s="52" t="s">
        <v>16</v>
      </c>
      <c r="I14" s="68">
        <f>'打印表 '!I30/'打印表 '!I$8</f>
        <v>0.11561395257096904</v>
      </c>
      <c r="J14" s="65">
        <f>'打印表 '!J30/'打印表 '!J$8</f>
        <v>0.11561405825037628</v>
      </c>
      <c r="K14" s="65">
        <f>'打印表 '!K30/'打印表 '!K$8</f>
        <v>0.11561408450704225</v>
      </c>
      <c r="L14" s="65">
        <f>'打印表 '!L30/'打印表 '!L$8</f>
        <v>0.11561397951641854</v>
      </c>
      <c r="M14" s="14"/>
    </row>
    <row r="15" spans="1:13" ht="19.5" customHeight="1">
      <c r="A15" s="12">
        <v>11</v>
      </c>
      <c r="B15" s="50">
        <v>11</v>
      </c>
      <c r="C15" s="50">
        <v>15</v>
      </c>
      <c r="D15" s="50" t="s">
        <v>110</v>
      </c>
      <c r="E15" s="52" t="s">
        <v>122</v>
      </c>
      <c r="F15" s="53">
        <v>1</v>
      </c>
      <c r="G15" s="50">
        <v>1</v>
      </c>
      <c r="H15" s="52" t="s">
        <v>15</v>
      </c>
      <c r="I15" s="68">
        <f>'打印表 '!I27/'打印表 '!I$8</f>
        <v>0.07162906431595077</v>
      </c>
      <c r="J15" s="65">
        <f>'打印表 '!J27/'打印表 '!J$8</f>
        <v>0.07162921496659713</v>
      </c>
      <c r="K15" s="65">
        <f>'打印表 '!K27/'打印表 '!K$8</f>
        <v>0.07162922535211268</v>
      </c>
      <c r="L15" s="65">
        <f>'打印表 '!L27/'打印表 '!L$8</f>
        <v>0.07162918382430578</v>
      </c>
      <c r="M15" s="14"/>
    </row>
    <row r="16" spans="1:13" ht="19.5" customHeight="1">
      <c r="A16" s="12">
        <v>18</v>
      </c>
      <c r="B16" s="50">
        <v>18</v>
      </c>
      <c r="C16" s="50">
        <v>24</v>
      </c>
      <c r="D16" s="50" t="s">
        <v>129</v>
      </c>
      <c r="E16" s="52" t="s">
        <v>130</v>
      </c>
      <c r="F16" s="55">
        <v>1</v>
      </c>
      <c r="G16" s="50">
        <v>1</v>
      </c>
      <c r="H16" s="52" t="s">
        <v>17</v>
      </c>
      <c r="I16" s="68">
        <f>'打印表 '!I36/'打印表 '!I$8</f>
        <v>0.058869046715926486</v>
      </c>
      <c r="J16" s="65">
        <f>'打印表 '!J36/'打印表 '!J$8</f>
        <v>0.058869055477806236</v>
      </c>
      <c r="K16" s="65">
        <f>'打印表 '!K36/'打印表 '!K$8</f>
        <v>0.058869014084507044</v>
      </c>
      <c r="L16" s="65">
        <f>'打印表 '!L36/'打印表 '!L$8</f>
        <v>0.05886917960088692</v>
      </c>
      <c r="M16" s="14"/>
    </row>
    <row r="17" spans="1:13" ht="19.5" customHeight="1">
      <c r="A17" s="12">
        <v>2</v>
      </c>
      <c r="B17" s="50">
        <v>2</v>
      </c>
      <c r="C17" s="50">
        <v>4</v>
      </c>
      <c r="D17" s="50" t="s">
        <v>110</v>
      </c>
      <c r="E17" s="52" t="s">
        <v>112</v>
      </c>
      <c r="F17" s="53">
        <v>1</v>
      </c>
      <c r="G17" s="50">
        <v>1</v>
      </c>
      <c r="H17" s="52" t="s">
        <v>13</v>
      </c>
      <c r="I17" s="68">
        <f>'打印表 '!I16/'打印表 '!I$8</f>
        <v>0.04856696354063935</v>
      </c>
      <c r="J17" s="65">
        <f>'打印表 '!J16/'打印表 '!J$8</f>
        <v>0.04856697737054738</v>
      </c>
      <c r="K17" s="65">
        <f>'打印表 '!K16/'打印表 '!K$8</f>
        <v>0.048566901408450706</v>
      </c>
      <c r="L17" s="65">
        <f>'打印表 '!L16/'打印表 '!L$8</f>
        <v>0.04856720515257101</v>
      </c>
      <c r="M17" s="14"/>
    </row>
    <row r="18" spans="1:13" ht="19.5" customHeight="1">
      <c r="A18" s="12">
        <v>31</v>
      </c>
      <c r="B18" s="50">
        <v>31</v>
      </c>
      <c r="C18" s="50">
        <v>40</v>
      </c>
      <c r="D18" s="50" t="s">
        <v>115</v>
      </c>
      <c r="E18" s="52" t="s">
        <v>143</v>
      </c>
      <c r="F18" s="54">
        <v>1</v>
      </c>
      <c r="G18" s="50">
        <v>1</v>
      </c>
      <c r="H18" s="52" t="s">
        <v>20</v>
      </c>
      <c r="I18" s="68">
        <f>'打印表 '!I52/'打印表 '!I$8</f>
        <v>0.03967591679436798</v>
      </c>
      <c r="J18" s="65">
        <f>'打印表 '!J52/'打印表 '!J$8</f>
        <v>0.03967600538670751</v>
      </c>
      <c r="K18" s="65">
        <f>'打印表 '!K52/'打印表 '!K$8</f>
        <v>0.03967605633802817</v>
      </c>
      <c r="L18" s="65">
        <f>'打印表 '!L52/'打印表 '!L$8</f>
        <v>0.039675852602681874</v>
      </c>
      <c r="M18" s="14"/>
    </row>
    <row r="19" spans="1:13" ht="19.5" customHeight="1">
      <c r="A19" s="12">
        <v>16</v>
      </c>
      <c r="B19" s="50">
        <v>16</v>
      </c>
      <c r="C19" s="50">
        <v>21</v>
      </c>
      <c r="D19" s="50" t="s">
        <v>110</v>
      </c>
      <c r="E19" s="52" t="s">
        <v>127</v>
      </c>
      <c r="F19" s="53">
        <v>1</v>
      </c>
      <c r="G19" s="50">
        <v>1</v>
      </c>
      <c r="H19" s="52" t="s">
        <v>37</v>
      </c>
      <c r="I19" s="68">
        <f>'打印表 '!I33/'打印表 '!I$8</f>
        <v>0.03720280993491024</v>
      </c>
      <c r="J19" s="65">
        <f>'打印表 '!J33/'打印表 '!J$8</f>
        <v>0.03720287291067043</v>
      </c>
      <c r="K19" s="65">
        <f>'打印表 '!K33/'打印表 '!K$8</f>
        <v>0.03720281690140845</v>
      </c>
      <c r="L19" s="65">
        <f>'打印表 '!L33/'打印表 '!L$8</f>
        <v>0.03720304086157745</v>
      </c>
      <c r="M19" s="14"/>
    </row>
    <row r="20" spans="1:13" ht="19.5" customHeight="1">
      <c r="A20" s="12">
        <v>5</v>
      </c>
      <c r="B20" s="50">
        <v>5</v>
      </c>
      <c r="C20" s="50">
        <v>8</v>
      </c>
      <c r="D20" s="50" t="s">
        <v>115</v>
      </c>
      <c r="E20" s="52" t="s">
        <v>116</v>
      </c>
      <c r="F20" s="54">
        <v>1</v>
      </c>
      <c r="G20" s="50">
        <v>1</v>
      </c>
      <c r="H20" s="52" t="s">
        <v>14</v>
      </c>
      <c r="I20" s="68">
        <f>'打印表 '!I20/'打印表 '!I$8</f>
        <v>0.035594531854526684</v>
      </c>
      <c r="J20" s="65">
        <f>'打印表 '!J20/'打印表 '!J$8</f>
        <v>0.03559478228723826</v>
      </c>
      <c r="K20" s="65">
        <f>'打印表 '!K20/'打印表 '!K$8</f>
        <v>0.03559471830985916</v>
      </c>
      <c r="L20" s="65">
        <f>'打印表 '!L20/'打印表 '!L$8</f>
        <v>0.0355949741315595</v>
      </c>
      <c r="M20" s="14"/>
    </row>
    <row r="21" spans="1:13" ht="19.5" customHeight="1">
      <c r="A21" s="12">
        <v>27</v>
      </c>
      <c r="B21" s="50">
        <v>27</v>
      </c>
      <c r="C21" s="50">
        <v>35</v>
      </c>
      <c r="D21" s="50" t="s">
        <v>115</v>
      </c>
      <c r="E21" s="52" t="s">
        <v>139</v>
      </c>
      <c r="F21" s="54">
        <v>1</v>
      </c>
      <c r="G21" s="50">
        <v>1</v>
      </c>
      <c r="H21" s="52" t="s">
        <v>19</v>
      </c>
      <c r="I21" s="68">
        <f>'打印表 '!I47/'打印表 '!I$8</f>
        <v>0.02943452335796325</v>
      </c>
      <c r="J21" s="65">
        <f>'打印表 '!J47/'打印表 '!J$8</f>
        <v>0.02943439571175834</v>
      </c>
      <c r="K21" s="65">
        <f>'打印表 '!K47/'打印表 '!K$8</f>
        <v>0.029434507042253522</v>
      </c>
      <c r="L21" s="65">
        <f>'打印表 '!L47/'打印表 '!L$8</f>
        <v>0.029434061873086264</v>
      </c>
      <c r="M21" s="14"/>
    </row>
    <row r="22" spans="1:13" ht="19.5" customHeight="1">
      <c r="A22" s="12">
        <v>3</v>
      </c>
      <c r="B22" s="50">
        <v>3</v>
      </c>
      <c r="C22" s="50">
        <v>5</v>
      </c>
      <c r="D22" s="50" t="s">
        <v>110</v>
      </c>
      <c r="E22" s="52" t="s">
        <v>113</v>
      </c>
      <c r="F22" s="53">
        <v>1</v>
      </c>
      <c r="G22" s="50">
        <v>1</v>
      </c>
      <c r="H22" s="52" t="s">
        <v>27</v>
      </c>
      <c r="I22" s="68">
        <f>'打印表 '!I17/'打印表 '!I$8</f>
        <v>0.028493832405286072</v>
      </c>
      <c r="J22" s="65">
        <f>'打印表 '!J17/'打印表 '!J$8</f>
        <v>0.02849383433233873</v>
      </c>
      <c r="K22" s="65">
        <f>'打印表 '!K17/'打印表 '!K$8</f>
        <v>0.028494014084507042</v>
      </c>
      <c r="L22" s="65">
        <f>'打印表 '!L17/'打印表 '!L$8</f>
        <v>0.028493295322563617</v>
      </c>
      <c r="M22" s="14"/>
    </row>
    <row r="23" spans="1:13" ht="19.5" customHeight="1">
      <c r="A23" s="12">
        <v>20</v>
      </c>
      <c r="B23" s="50">
        <v>20</v>
      </c>
      <c r="C23" s="50">
        <v>26</v>
      </c>
      <c r="D23" s="50" t="s">
        <v>129</v>
      </c>
      <c r="E23" s="52" t="s">
        <v>132</v>
      </c>
      <c r="F23" s="55">
        <v>1</v>
      </c>
      <c r="G23" s="50">
        <v>1</v>
      </c>
      <c r="H23" s="52" t="s">
        <v>39</v>
      </c>
      <c r="I23" s="68">
        <f>'打印表 '!I38/'打印表 '!I$8</f>
        <v>0.028417970231683073</v>
      </c>
      <c r="J23" s="65">
        <f>'打印表 '!J38/'打印表 '!J$8</f>
        <v>0.028418050751234453</v>
      </c>
      <c r="K23" s="65">
        <f>'打印表 '!K38/'打印表 '!K$8</f>
        <v>0.028417957746478872</v>
      </c>
      <c r="L23" s="65">
        <f>'打印表 '!L38/'打印表 '!L$8</f>
        <v>0.028418329637841834</v>
      </c>
      <c r="M23" s="14"/>
    </row>
    <row r="24" spans="1:13" ht="19.5" customHeight="1">
      <c r="A24" s="12">
        <v>15</v>
      </c>
      <c r="B24" s="50">
        <v>15</v>
      </c>
      <c r="C24" s="50">
        <v>20</v>
      </c>
      <c r="D24" s="50" t="s">
        <v>110</v>
      </c>
      <c r="E24" s="52" t="s">
        <v>126</v>
      </c>
      <c r="F24" s="53">
        <v>1</v>
      </c>
      <c r="G24" s="50">
        <v>1</v>
      </c>
      <c r="H24" s="52" t="s">
        <v>36</v>
      </c>
      <c r="I24" s="68">
        <f>'打印表 '!I32/'打印表 '!I$8</f>
        <v>0.0233503770350028</v>
      </c>
      <c r="J24" s="65">
        <f>'打印表 '!J32/'打印表 '!J$8</f>
        <v>0.023350320825961817</v>
      </c>
      <c r="K24" s="65">
        <f>'打印表 '!K32/'打印表 '!K$8</f>
        <v>0.023350352112676057</v>
      </c>
      <c r="L24" s="65">
        <f>'打印表 '!L32/'打印表 '!L$8</f>
        <v>0.023350227008763595</v>
      </c>
      <c r="M24" s="14"/>
    </row>
    <row r="25" spans="1:13" ht="19.5" customHeight="1">
      <c r="A25" s="12">
        <v>46</v>
      </c>
      <c r="B25" s="50">
        <v>46</v>
      </c>
      <c r="C25" s="50">
        <v>58</v>
      </c>
      <c r="D25" s="50" t="s">
        <v>129</v>
      </c>
      <c r="E25" s="52" t="s">
        <v>158</v>
      </c>
      <c r="F25" s="55">
        <v>1</v>
      </c>
      <c r="G25" s="50">
        <v>1</v>
      </c>
      <c r="H25" s="52" t="s">
        <v>23</v>
      </c>
      <c r="I25" s="68">
        <f>'打印表 '!I70/'打印表 '!I$8</f>
        <v>0.022895203993384815</v>
      </c>
      <c r="J25" s="65">
        <f>'打印表 '!J70/'打印表 '!J$8</f>
        <v>0.022895091230757045</v>
      </c>
      <c r="K25" s="65">
        <f>'打印表 '!K70/'打印表 '!K$8</f>
        <v>0.02289507042253521</v>
      </c>
      <c r="L25" s="65">
        <f>'打印表 '!L70/'打印表 '!L$8</f>
        <v>0.022895153626860943</v>
      </c>
      <c r="M25" s="14"/>
    </row>
    <row r="26" spans="1:13" ht="19.5" customHeight="1">
      <c r="A26" s="12">
        <v>23</v>
      </c>
      <c r="B26" s="50">
        <v>23</v>
      </c>
      <c r="C26" s="50">
        <v>30</v>
      </c>
      <c r="D26" s="50" t="s">
        <v>115</v>
      </c>
      <c r="E26" s="52" t="s">
        <v>135</v>
      </c>
      <c r="F26" s="54">
        <v>1</v>
      </c>
      <c r="G26" s="50">
        <v>1</v>
      </c>
      <c r="H26" s="52" t="s">
        <v>18</v>
      </c>
      <c r="I26" s="68">
        <f>'打印表 '!I42/'打印表 '!I$8</f>
        <v>0.019329681834043905</v>
      </c>
      <c r="J26" s="65">
        <f>'打印表 '!J42/'打印表 '!J$8</f>
        <v>0.01932956615880225</v>
      </c>
      <c r="K26" s="65">
        <f>'打印表 '!K42/'打印表 '!K$8</f>
        <v>0.019329577464788732</v>
      </c>
      <c r="L26" s="65">
        <f>'打印表 '!L42/'打印表 '!L$8</f>
        <v>0.019329532256361526</v>
      </c>
      <c r="M26" s="14"/>
    </row>
    <row r="27" spans="1:13" ht="19.5" customHeight="1">
      <c r="A27" s="12">
        <v>22</v>
      </c>
      <c r="B27" s="50">
        <v>22</v>
      </c>
      <c r="C27" s="50">
        <v>28</v>
      </c>
      <c r="D27" s="50" t="s">
        <v>129</v>
      </c>
      <c r="E27" s="52" t="s">
        <v>134</v>
      </c>
      <c r="F27" s="55">
        <v>1</v>
      </c>
      <c r="G27" s="50">
        <v>1</v>
      </c>
      <c r="H27" s="52" t="s">
        <v>41</v>
      </c>
      <c r="I27" s="68">
        <f>'打印表 '!I40/'打印表 '!I$8</f>
        <v>0.018085542186954736</v>
      </c>
      <c r="J27" s="65">
        <f>'打印表 '!J40/'打印表 '!J$8</f>
        <v>0.01808560640067598</v>
      </c>
      <c r="K27" s="65">
        <f>'打印表 '!K40/'打印表 '!K$8</f>
        <v>0.01808556338028169</v>
      </c>
      <c r="L27" s="65">
        <f>'打印表 '!L40/'打印表 '!L$8</f>
        <v>0.018085735402808573</v>
      </c>
      <c r="M27" s="14"/>
    </row>
    <row r="28" spans="1:13" ht="19.5" customHeight="1">
      <c r="A28" s="12">
        <v>38</v>
      </c>
      <c r="B28" s="50">
        <v>38</v>
      </c>
      <c r="C28" s="50">
        <v>48</v>
      </c>
      <c r="D28" s="50" t="s">
        <v>129</v>
      </c>
      <c r="E28" s="52" t="s">
        <v>150</v>
      </c>
      <c r="F28" s="55">
        <v>1</v>
      </c>
      <c r="G28" s="50">
        <v>1</v>
      </c>
      <c r="H28" s="52" t="s">
        <v>21</v>
      </c>
      <c r="I28" s="68">
        <f>'打印表 '!I60/'打印表 '!I$8</f>
        <v>0.01634071219408578</v>
      </c>
      <c r="J28" s="65">
        <f>'打印表 '!J60/'打印表 '!J$8</f>
        <v>0.01634073565525072</v>
      </c>
      <c r="K28" s="65">
        <f>'打印表 '!K60/'打印表 '!K$8</f>
        <v>0.016340845070422536</v>
      </c>
      <c r="L28" s="65">
        <f>'打印表 '!L60/'打印表 '!L$8</f>
        <v>0.016340407559919754</v>
      </c>
      <c r="M28" s="14"/>
    </row>
    <row r="29" spans="1:13" ht="19.5" customHeight="1">
      <c r="A29" s="12">
        <v>17</v>
      </c>
      <c r="B29" s="50">
        <v>17</v>
      </c>
      <c r="C29" s="50">
        <v>22</v>
      </c>
      <c r="D29" s="50" t="s">
        <v>110</v>
      </c>
      <c r="E29" s="52" t="s">
        <v>128</v>
      </c>
      <c r="F29" s="53">
        <v>1</v>
      </c>
      <c r="G29" s="50">
        <v>1</v>
      </c>
      <c r="H29" s="52" t="s">
        <v>38</v>
      </c>
      <c r="I29" s="68">
        <f>'打印表 '!I34/'打印表 '!I$8</f>
        <v>0.016280022455203384</v>
      </c>
      <c r="J29" s="65">
        <f>'打印表 '!J34/'打印表 '!J$8</f>
        <v>0.016280003168651476</v>
      </c>
      <c r="K29" s="65">
        <f>'打印表 '!K34/'打印表 '!K$8</f>
        <v>0.01627992957746479</v>
      </c>
      <c r="L29" s="65">
        <f>'打印表 '!L34/'打印表 '!L$8</f>
        <v>0.01628022384119945</v>
      </c>
      <c r="M29" s="14"/>
    </row>
    <row r="30" spans="1:13" ht="19.5" customHeight="1">
      <c r="A30" s="12">
        <v>14</v>
      </c>
      <c r="B30" s="50">
        <v>14</v>
      </c>
      <c r="C30" s="50">
        <v>19</v>
      </c>
      <c r="D30" s="50" t="s">
        <v>110</v>
      </c>
      <c r="E30" s="52" t="s">
        <v>125</v>
      </c>
      <c r="F30" s="53">
        <v>1</v>
      </c>
      <c r="G30" s="50">
        <v>1</v>
      </c>
      <c r="H30" s="52" t="s">
        <v>35</v>
      </c>
      <c r="I30" s="68">
        <f>'打印表 '!I31/'打印表 '!I$8</f>
        <v>0.016173815412159186</v>
      </c>
      <c r="J30" s="65">
        <f>'打印表 '!J31/'打印表 '!J$8</f>
        <v>0.016173853344247577</v>
      </c>
      <c r="K30" s="65">
        <f>'打印表 '!K31/'打印表 '!K$8</f>
        <v>0.01617394366197183</v>
      </c>
      <c r="L30" s="65">
        <f>'打印表 '!L31/'打印表 '!L$8</f>
        <v>0.01617358251504593</v>
      </c>
      <c r="M30" s="14"/>
    </row>
    <row r="31" spans="1:13" ht="19.5" customHeight="1">
      <c r="A31" s="12">
        <v>42</v>
      </c>
      <c r="B31" s="50">
        <v>42</v>
      </c>
      <c r="C31" s="50">
        <v>53</v>
      </c>
      <c r="D31" s="50" t="s">
        <v>110</v>
      </c>
      <c r="E31" s="52" t="s">
        <v>154</v>
      </c>
      <c r="F31" s="53">
        <v>1</v>
      </c>
      <c r="G31" s="50">
        <v>1</v>
      </c>
      <c r="H31" s="52" t="s">
        <v>22</v>
      </c>
      <c r="I31" s="68">
        <f>'打印表 '!I65/'打印表 '!I$8</f>
        <v>0.015126917416437813</v>
      </c>
      <c r="J31" s="65">
        <f>'打印表 '!J65/'打印表 '!J$8</f>
        <v>0.015126878086134509</v>
      </c>
      <c r="K31" s="65">
        <f>'打印表 '!K65/'打印表 '!K$8</f>
        <v>0.015126760563380281</v>
      </c>
      <c r="L31" s="65">
        <f>'打印表 '!L65/'打印表 '!L$8</f>
        <v>0.015127230493084152</v>
      </c>
      <c r="M31" s="14"/>
    </row>
    <row r="32" spans="1:13" ht="19.5" customHeight="1">
      <c r="A32" s="12">
        <v>4</v>
      </c>
      <c r="B32" s="50">
        <v>4</v>
      </c>
      <c r="C32" s="50">
        <v>6</v>
      </c>
      <c r="D32" s="50" t="s">
        <v>110</v>
      </c>
      <c r="E32" s="52" t="s">
        <v>114</v>
      </c>
      <c r="F32" s="53">
        <v>1</v>
      </c>
      <c r="G32" s="50">
        <v>1</v>
      </c>
      <c r="H32" s="52" t="s">
        <v>28</v>
      </c>
      <c r="I32" s="68">
        <f>'打印表 '!I18/'打印表 '!I$8</f>
        <v>0.014732434113702224</v>
      </c>
      <c r="J32" s="65">
        <f>'打印表 '!J18/'打印表 '!J$8</f>
        <v>0.01473238097752898</v>
      </c>
      <c r="K32" s="65">
        <f>'打印表 '!K18/'打印表 '!K$8</f>
        <v>0.014732394366197183</v>
      </c>
      <c r="L32" s="65">
        <f>'打印表 '!L18/'打印表 '!L$8</f>
        <v>0.014732340829901805</v>
      </c>
      <c r="M32" s="14"/>
    </row>
    <row r="33" spans="1:13" ht="19.5" customHeight="1">
      <c r="A33" s="12">
        <v>50</v>
      </c>
      <c r="B33" s="50">
        <v>50</v>
      </c>
      <c r="C33" s="50">
        <v>63</v>
      </c>
      <c r="D33" s="50" t="s">
        <v>115</v>
      </c>
      <c r="E33" s="52" t="s">
        <v>162</v>
      </c>
      <c r="F33" s="54">
        <v>1</v>
      </c>
      <c r="G33" s="50">
        <v>1</v>
      </c>
      <c r="H33" s="52" t="s">
        <v>24</v>
      </c>
      <c r="I33" s="68">
        <f>'打印表 '!I75/'打印表 '!I$8</f>
        <v>0.013776570726304447</v>
      </c>
      <c r="J33" s="65">
        <f>'打印表 '!J75/'打印表 '!J$8</f>
        <v>0.013776504449314778</v>
      </c>
      <c r="K33" s="65">
        <f>'打印表 '!K75/'打印表 '!K$8</f>
        <v>0.013776408450704226</v>
      </c>
      <c r="L33" s="65">
        <f>'打印表 '!L75/'打印表 '!L$8</f>
        <v>0.01377679231337768</v>
      </c>
      <c r="M33" s="14"/>
    </row>
    <row r="34" spans="1:13" ht="19.5" customHeight="1">
      <c r="A34" s="12">
        <v>19</v>
      </c>
      <c r="B34" s="50">
        <v>19</v>
      </c>
      <c r="C34" s="50">
        <v>25</v>
      </c>
      <c r="D34" s="50" t="s">
        <v>129</v>
      </c>
      <c r="E34" s="52" t="s">
        <v>131</v>
      </c>
      <c r="F34" s="55">
        <v>1</v>
      </c>
      <c r="G34" s="50">
        <v>1</v>
      </c>
      <c r="H34" s="52" t="s">
        <v>66</v>
      </c>
      <c r="I34" s="68">
        <f>'打印表 '!I37/'打印表 '!I$8</f>
        <v>0.01130346386684671</v>
      </c>
      <c r="J34" s="65">
        <f>'打印表 '!J37/'打印表 '!J$8</f>
        <v>0.011303636027567268</v>
      </c>
      <c r="K34" s="65">
        <f>'打印表 '!K37/'打印表 '!K$8</f>
        <v>0.011303521126760563</v>
      </c>
      <c r="L34" s="65">
        <f>'打印表 '!L37/'打印表 '!L$8</f>
        <v>0.011303980572273255</v>
      </c>
      <c r="M34" s="14"/>
    </row>
    <row r="35" spans="1:13" ht="19.5" customHeight="1">
      <c r="A35" s="12">
        <v>45</v>
      </c>
      <c r="B35" s="50">
        <v>45</v>
      </c>
      <c r="C35" s="50">
        <v>56</v>
      </c>
      <c r="D35" s="50" t="s">
        <v>110</v>
      </c>
      <c r="E35" s="52" t="s">
        <v>157</v>
      </c>
      <c r="F35" s="53">
        <v>1</v>
      </c>
      <c r="G35" s="50">
        <v>1</v>
      </c>
      <c r="H35" s="52" t="s">
        <v>59</v>
      </c>
      <c r="I35" s="68">
        <f>'打印表 '!I68/'打印表 '!I$8</f>
        <v>0.010787601086346323</v>
      </c>
      <c r="J35" s="65">
        <f>'打印表 '!J68/'打印表 '!J$8</f>
        <v>0.010787673945763248</v>
      </c>
      <c r="K35" s="65">
        <f>'打印表 '!K68/'打印表 '!K$8</f>
        <v>0.010787676056338028</v>
      </c>
      <c r="L35" s="65">
        <f>'打印表 '!L68/'打印表 '!L$8</f>
        <v>0.01078766761693591</v>
      </c>
      <c r="M35" s="14"/>
    </row>
    <row r="36" spans="1:13" ht="19.5" customHeight="1">
      <c r="A36" s="12">
        <v>10</v>
      </c>
      <c r="B36" s="50">
        <v>10</v>
      </c>
      <c r="C36" s="50">
        <v>13</v>
      </c>
      <c r="D36" s="50" t="s">
        <v>115</v>
      </c>
      <c r="E36" s="52" t="s">
        <v>121</v>
      </c>
      <c r="F36" s="54">
        <v>1</v>
      </c>
      <c r="G36" s="50">
        <v>1</v>
      </c>
      <c r="H36" s="52" t="s">
        <v>33</v>
      </c>
      <c r="I36" s="68">
        <f>'打印表 '!I25/'打印表 '!I$8</f>
        <v>0.010044151785036943</v>
      </c>
      <c r="J36" s="65">
        <f>'打印表 '!J25/'打印表 '!J$8</f>
        <v>0.010044097066356844</v>
      </c>
      <c r="K36" s="65">
        <f>'打印表 '!K25/'打印表 '!K$8</f>
        <v>0.010044014084507042</v>
      </c>
      <c r="L36" s="65">
        <f>'打印表 '!L25/'打印表 '!L$8</f>
        <v>0.010044345898004434</v>
      </c>
      <c r="M36" s="14"/>
    </row>
    <row r="37" spans="1:13" ht="19.5" customHeight="1">
      <c r="A37" s="12">
        <v>21</v>
      </c>
      <c r="B37" s="50">
        <v>21</v>
      </c>
      <c r="C37" s="50">
        <v>27</v>
      </c>
      <c r="D37" s="50" t="s">
        <v>129</v>
      </c>
      <c r="E37" s="52" t="s">
        <v>133</v>
      </c>
      <c r="F37" s="55">
        <v>1</v>
      </c>
      <c r="G37" s="50">
        <v>1</v>
      </c>
      <c r="H37" s="52" t="s">
        <v>40</v>
      </c>
      <c r="I37" s="68">
        <f>'打印表 '!I39/'打印表 '!I$8</f>
        <v>0.009588978743418955</v>
      </c>
      <c r="J37" s="65">
        <f>'打印表 '!J39/'打印表 '!J$8</f>
        <v>0.00958913152544163</v>
      </c>
      <c r="K37" s="65">
        <f>'打印表 '!K39/'打印表 '!K$8</f>
        <v>0.009589084507042253</v>
      </c>
      <c r="L37" s="65">
        <f>'打印表 '!L39/'打印表 '!L$8</f>
        <v>0.009589272516101784</v>
      </c>
      <c r="M37" s="14"/>
    </row>
    <row r="38" spans="1:13" ht="19.5" customHeight="1">
      <c r="A38" s="12">
        <v>12</v>
      </c>
      <c r="B38" s="50">
        <v>12</v>
      </c>
      <c r="C38" s="50">
        <v>16</v>
      </c>
      <c r="D38" s="50" t="s">
        <v>110</v>
      </c>
      <c r="E38" s="52" t="s">
        <v>123</v>
      </c>
      <c r="F38" s="53">
        <v>1</v>
      </c>
      <c r="G38" s="50">
        <v>1</v>
      </c>
      <c r="H38" s="52" t="s">
        <v>34</v>
      </c>
      <c r="I38" s="68">
        <f>'打印表 '!I28/'打印表 '!I$8</f>
        <v>0.008071735271358994</v>
      </c>
      <c r="J38" s="65">
        <f>'打印表 '!J28/'打印表 '!J$8</f>
        <v>0.008071875577618758</v>
      </c>
      <c r="K38" s="65">
        <f>'打印表 '!K28/'打印表 '!K$8</f>
        <v>0.008071830985915494</v>
      </c>
      <c r="L38" s="65">
        <f>'打印表 '!L28/'打印表 '!L$8</f>
        <v>0.008072009291521487</v>
      </c>
      <c r="M38" s="14"/>
    </row>
    <row r="39" spans="1:13" ht="19.5" customHeight="1">
      <c r="A39" s="12">
        <v>49</v>
      </c>
      <c r="B39" s="50">
        <v>49</v>
      </c>
      <c r="C39" s="50">
        <v>61</v>
      </c>
      <c r="D39" s="50" t="s">
        <v>129</v>
      </c>
      <c r="E39" s="52" t="s">
        <v>161</v>
      </c>
      <c r="F39" s="55">
        <v>1</v>
      </c>
      <c r="G39" s="50">
        <v>1</v>
      </c>
      <c r="H39" s="52" t="s">
        <v>62</v>
      </c>
      <c r="I39" s="68">
        <f>'打印表 '!I73/'打印表 '!I$8</f>
        <v>0.006994492406196422</v>
      </c>
      <c r="J39" s="65">
        <f>'打印表 '!J73/'打印表 '!J$8</f>
        <v>0.006994270021916506</v>
      </c>
      <c r="K39" s="65">
        <f>'打印表 '!K73/'打印表 '!K$8</f>
        <v>0.006994366197183099</v>
      </c>
      <c r="L39" s="65">
        <f>'打印表 '!L73/'打印表 '!L$8</f>
        <v>0.00699398162812797</v>
      </c>
      <c r="M39" s="14"/>
    </row>
    <row r="40" spans="1:13" ht="19.5" customHeight="1">
      <c r="A40" s="12">
        <v>40</v>
      </c>
      <c r="B40" s="50">
        <v>40</v>
      </c>
      <c r="C40" s="50">
        <v>50</v>
      </c>
      <c r="D40" s="50" t="s">
        <v>129</v>
      </c>
      <c r="E40" s="52" t="s">
        <v>152</v>
      </c>
      <c r="F40" s="55">
        <v>1</v>
      </c>
      <c r="G40" s="50">
        <v>1</v>
      </c>
      <c r="H40" s="52" t="s">
        <v>55</v>
      </c>
      <c r="I40" s="68">
        <f>'打印表 '!I62/'打印表 '!I$8</f>
        <v>0.0067213885812256275</v>
      </c>
      <c r="J40" s="65">
        <f>'打印表 '!J62/'打印表 '!J$8</f>
        <v>0.0067215019407990285</v>
      </c>
      <c r="K40" s="65">
        <f>'打印表 '!K62/'打印表 '!K$8</f>
        <v>0.006721478873239437</v>
      </c>
      <c r="L40" s="65">
        <f>'打印表 '!L62/'打印表 '!L$8</f>
        <v>0.006721571111815015</v>
      </c>
      <c r="M40" s="14"/>
    </row>
    <row r="41" spans="1:13" ht="19.5" customHeight="1">
      <c r="A41" s="12">
        <v>9</v>
      </c>
      <c r="B41" s="50">
        <v>9</v>
      </c>
      <c r="C41" s="50">
        <v>12</v>
      </c>
      <c r="D41" s="50" t="s">
        <v>115</v>
      </c>
      <c r="E41" s="52" t="s">
        <v>120</v>
      </c>
      <c r="F41" s="54">
        <v>1</v>
      </c>
      <c r="G41" s="50">
        <v>1</v>
      </c>
      <c r="H41" s="52" t="s">
        <v>32</v>
      </c>
      <c r="I41" s="68">
        <f>'打印表 '!I24/'打印表 '!I$8</f>
        <v>0.0064179398868136365</v>
      </c>
      <c r="J41" s="65">
        <f>'打印表 '!J24/'打印表 '!J$8</f>
        <v>0.006417839507802804</v>
      </c>
      <c r="K41" s="65">
        <f>'打印表 '!K24/'打印表 '!K$8</f>
        <v>0.006417957746478873</v>
      </c>
      <c r="L41" s="65">
        <f>'打印表 '!L24/'打印表 '!L$8</f>
        <v>0.00641748495407032</v>
      </c>
      <c r="M41" s="14"/>
    </row>
    <row r="42" spans="1:13" ht="19.5" customHeight="1">
      <c r="A42" s="12">
        <v>43</v>
      </c>
      <c r="B42" s="50">
        <v>43</v>
      </c>
      <c r="C42" s="50">
        <v>54</v>
      </c>
      <c r="D42" s="50" t="s">
        <v>110</v>
      </c>
      <c r="E42" s="52" t="s">
        <v>155</v>
      </c>
      <c r="F42" s="53">
        <v>1</v>
      </c>
      <c r="G42" s="50">
        <v>1</v>
      </c>
      <c r="H42" s="52" t="s">
        <v>57</v>
      </c>
      <c r="I42" s="68">
        <f>'打印表 '!I66/'打印表 '!I$8</f>
        <v>0.0063117328437694385</v>
      </c>
      <c r="J42" s="65">
        <f>'打印表 '!J66/'打印表 '!J$8</f>
        <v>0.006311689683398907</v>
      </c>
      <c r="K42" s="65">
        <f>'打印表 '!K66/'打印表 '!K$8</f>
        <v>0.006311619718309859</v>
      </c>
      <c r="L42" s="65">
        <f>'打印表 '!L66/'打印表 '!L$8</f>
        <v>0.00631189948263119</v>
      </c>
      <c r="M42" s="14"/>
    </row>
    <row r="43" spans="1:13" ht="19.5" customHeight="1">
      <c r="A43" s="12">
        <v>8</v>
      </c>
      <c r="B43" s="50">
        <v>8</v>
      </c>
      <c r="C43" s="50">
        <v>11</v>
      </c>
      <c r="D43" s="50" t="s">
        <v>115</v>
      </c>
      <c r="E43" s="52" t="s">
        <v>119</v>
      </c>
      <c r="F43" s="54">
        <v>1</v>
      </c>
      <c r="G43" s="50">
        <v>1</v>
      </c>
      <c r="H43" s="52" t="s">
        <v>31</v>
      </c>
      <c r="I43" s="68">
        <f>'打印表 '!I23/'打印表 '!I$8</f>
        <v>0.005295179717489265</v>
      </c>
      <c r="J43" s="65">
        <f>'打印表 '!J23/'打印表 '!J$8</f>
        <v>0.005295080668585461</v>
      </c>
      <c r="K43" s="65">
        <f>'打印表 '!K23/'打印表 '!K$8</f>
        <v>0.0052950704225352115</v>
      </c>
      <c r="L43" s="65">
        <f>'打印表 '!L23/'打印表 '!L$8</f>
        <v>0.0052951113926723685</v>
      </c>
      <c r="M43" s="14"/>
    </row>
    <row r="44" spans="1:13" ht="19.5" customHeight="1">
      <c r="A44" s="12">
        <v>35</v>
      </c>
      <c r="B44" s="50">
        <v>35</v>
      </c>
      <c r="C44" s="50">
        <v>44</v>
      </c>
      <c r="D44" s="50" t="s">
        <v>115</v>
      </c>
      <c r="E44" s="52" t="s">
        <v>147</v>
      </c>
      <c r="F44" s="54">
        <v>1</v>
      </c>
      <c r="G44" s="50">
        <v>1</v>
      </c>
      <c r="H44" s="52" t="s">
        <v>51</v>
      </c>
      <c r="I44" s="68">
        <f>'打印表 '!I56/'打印表 '!I$8</f>
        <v>0.005280007282768665</v>
      </c>
      <c r="J44" s="65">
        <f>'打印表 '!J56/'打印表 '!J$8</f>
        <v>0.005280029574080431</v>
      </c>
      <c r="K44" s="65">
        <f>'打印表 '!K56/'打印表 '!K$8</f>
        <v>0.005279929577464789</v>
      </c>
      <c r="L44" s="65">
        <f>'打印表 '!L56/'打印表 '!L$8</f>
        <v>0.00528032942667089</v>
      </c>
      <c r="M44" s="14"/>
    </row>
    <row r="45" spans="1:13" ht="19.5" customHeight="1">
      <c r="A45" s="12">
        <v>37</v>
      </c>
      <c r="B45" s="50">
        <v>37</v>
      </c>
      <c r="C45" s="50">
        <v>46</v>
      </c>
      <c r="D45" s="50" t="s">
        <v>115</v>
      </c>
      <c r="E45" s="52" t="s">
        <v>149</v>
      </c>
      <c r="F45" s="54">
        <v>1</v>
      </c>
      <c r="G45" s="50">
        <v>1</v>
      </c>
      <c r="H45" s="52" t="s">
        <v>53</v>
      </c>
      <c r="I45" s="68">
        <f>'打印表 '!I58/'打印表 '!I$8</f>
        <v>0.0049006964147536745</v>
      </c>
      <c r="J45" s="65">
        <f>'打印表 '!J58/'打印表 '!J$8</f>
        <v>0.004900583559979932</v>
      </c>
      <c r="K45" s="65">
        <f>'打印表 '!K58/'打印表 '!K$8</f>
        <v>0.0049007042253521125</v>
      </c>
      <c r="L45" s="65">
        <f>'打印表 '!L58/'打印表 '!L$8</f>
        <v>0.004900221729490022</v>
      </c>
      <c r="M45" s="14"/>
    </row>
    <row r="46" spans="1:13" ht="19.5" customHeight="1">
      <c r="A46" s="12">
        <v>7</v>
      </c>
      <c r="B46" s="50">
        <v>7</v>
      </c>
      <c r="C46" s="50">
        <v>10</v>
      </c>
      <c r="D46" s="50" t="s">
        <v>115</v>
      </c>
      <c r="E46" s="52" t="s">
        <v>118</v>
      </c>
      <c r="F46" s="54">
        <v>1</v>
      </c>
      <c r="G46" s="50">
        <v>1</v>
      </c>
      <c r="H46" s="52" t="s">
        <v>30</v>
      </c>
      <c r="I46" s="68">
        <f>'打印表 '!I22/'打印表 '!I$8</f>
        <v>0.0045517304161798834</v>
      </c>
      <c r="J46" s="65">
        <f>'打印表 '!J22/'打印表 '!J$8</f>
        <v>0.004551767843468617</v>
      </c>
      <c r="K46" s="65">
        <f>'打印表 '!K22/'打印表 '!K$8</f>
        <v>0.004551760563380282</v>
      </c>
      <c r="L46" s="65">
        <f>'打印表 '!L22/'打印表 '!L$8</f>
        <v>0.0045517896737408935</v>
      </c>
      <c r="M46" s="14"/>
    </row>
    <row r="47" spans="1:13" ht="19.5" customHeight="1">
      <c r="A47" s="12">
        <v>34</v>
      </c>
      <c r="B47" s="50">
        <v>34</v>
      </c>
      <c r="C47" s="50">
        <v>43</v>
      </c>
      <c r="D47" s="50" t="s">
        <v>115</v>
      </c>
      <c r="E47" s="52" t="s">
        <v>146</v>
      </c>
      <c r="F47" s="54">
        <v>1</v>
      </c>
      <c r="G47" s="50">
        <v>1</v>
      </c>
      <c r="H47" s="52" t="s">
        <v>50</v>
      </c>
      <c r="I47" s="68">
        <f>'打印表 '!I55/'打印表 '!I$8</f>
        <v>0.003838625984311701</v>
      </c>
      <c r="J47" s="65">
        <f>'打印表 '!J55/'打印表 '!J$8</f>
        <v>0.0038388212616513955</v>
      </c>
      <c r="K47" s="65">
        <f>'打印表 '!K55/'打印表 '!K$8</f>
        <v>0.0038387323943661973</v>
      </c>
      <c r="L47" s="65">
        <f>'打印表 '!L55/'打印表 '!L$8</f>
        <v>0.003839087741526766</v>
      </c>
      <c r="M47" s="14"/>
    </row>
    <row r="48" spans="1:13" ht="19.5" customHeight="1">
      <c r="A48" s="12">
        <v>53</v>
      </c>
      <c r="B48" s="50">
        <v>53</v>
      </c>
      <c r="C48" s="50">
        <v>66</v>
      </c>
      <c r="D48" s="50" t="s">
        <v>115</v>
      </c>
      <c r="E48" s="52" t="s">
        <v>165</v>
      </c>
      <c r="F48" s="54">
        <v>1</v>
      </c>
      <c r="G48" s="50">
        <v>1</v>
      </c>
      <c r="H48" s="52" t="s">
        <v>65</v>
      </c>
      <c r="I48" s="68">
        <f>'打印表 '!I78/'打印表 '!I$8</f>
        <v>0.003747591375988104</v>
      </c>
      <c r="J48" s="65">
        <f>'打印表 '!J78/'打印表 '!J$8</f>
        <v>0.0037474584774629663</v>
      </c>
      <c r="K48" s="65">
        <f>'打印表 '!K78/'打印表 '!K$8</f>
        <v>0.0037475352112676056</v>
      </c>
      <c r="L48" s="65">
        <f>'打印表 '!L78/'打印表 '!L$8</f>
        <v>0.003747228381374723</v>
      </c>
      <c r="M48" s="14"/>
    </row>
    <row r="49" spans="1:13" ht="19.5" customHeight="1">
      <c r="A49" s="12">
        <v>52</v>
      </c>
      <c r="B49" s="50">
        <v>52</v>
      </c>
      <c r="C49" s="50">
        <v>65</v>
      </c>
      <c r="D49" s="50" t="s">
        <v>115</v>
      </c>
      <c r="E49" s="52" t="s">
        <v>164</v>
      </c>
      <c r="F49" s="54">
        <v>1</v>
      </c>
      <c r="G49" s="50">
        <v>1</v>
      </c>
      <c r="H49" s="52" t="s">
        <v>64</v>
      </c>
      <c r="I49" s="68">
        <f>'打印表 '!I77/'打印表 '!I$8</f>
        <v>0.003459315116296711</v>
      </c>
      <c r="J49" s="65">
        <f>'打印表 '!J77/'打印表 '!J$8</f>
        <v>0.0034591111932613344</v>
      </c>
      <c r="K49" s="65">
        <f>'打印表 '!K77/'打印表 '!K$8</f>
        <v>0.003459154929577465</v>
      </c>
      <c r="L49" s="65">
        <f>'打印表 '!L77/'打印表 '!L$8</f>
        <v>0.003458980044345898</v>
      </c>
      <c r="M49" s="14"/>
    </row>
    <row r="50" spans="1:13" ht="19.5" customHeight="1">
      <c r="A50" s="12">
        <v>32</v>
      </c>
      <c r="B50" s="50">
        <v>32</v>
      </c>
      <c r="C50" s="50">
        <v>41</v>
      </c>
      <c r="D50" s="50" t="s">
        <v>115</v>
      </c>
      <c r="E50" s="52" t="s">
        <v>144</v>
      </c>
      <c r="F50" s="54">
        <v>1</v>
      </c>
      <c r="G50" s="50">
        <v>1</v>
      </c>
      <c r="H50" s="52" t="s">
        <v>48</v>
      </c>
      <c r="I50" s="68">
        <f>'打印表 '!I53/'打印表 '!I$8</f>
        <v>0.0033834529426937134</v>
      </c>
      <c r="J50" s="65">
        <f>'打印表 '!J53/'打印表 '!J$8</f>
        <v>0.0033833276121570596</v>
      </c>
      <c r="K50" s="65">
        <f>'打印表 '!K53/'打印表 '!K$8</f>
        <v>0.003383450704225352</v>
      </c>
      <c r="L50" s="65">
        <f>'打印表 '!L53/'打印表 '!L$8</f>
        <v>0.0033829585049097244</v>
      </c>
      <c r="M50" s="14"/>
    </row>
    <row r="51" spans="1:13" ht="19.5" customHeight="1">
      <c r="A51" s="12">
        <v>24</v>
      </c>
      <c r="B51" s="50">
        <v>24</v>
      </c>
      <c r="C51" s="50">
        <v>31</v>
      </c>
      <c r="D51" s="50" t="s">
        <v>115</v>
      </c>
      <c r="E51" s="52" t="s">
        <v>136</v>
      </c>
      <c r="F51" s="54">
        <v>1</v>
      </c>
      <c r="G51" s="50">
        <v>1</v>
      </c>
      <c r="H51" s="52" t="s">
        <v>42</v>
      </c>
      <c r="I51" s="68">
        <f>'打印表 '!I43/'打印表 '!I$8</f>
        <v>0.0033379356385319146</v>
      </c>
      <c r="J51" s="65">
        <f>'打印表 '!J43/'打印表 '!J$8</f>
        <v>0.003337910274352407</v>
      </c>
      <c r="K51" s="65">
        <f>'打印表 '!K43/'打印表 '!K$8</f>
        <v>0.0033380281690140847</v>
      </c>
      <c r="L51" s="65">
        <f>'打印表 '!L43/'打印表 '!L$8</f>
        <v>0.0033375567521908987</v>
      </c>
      <c r="M51" s="14"/>
    </row>
    <row r="52" spans="1:13" ht="19.5" customHeight="1">
      <c r="A52" s="12">
        <v>48</v>
      </c>
      <c r="B52" s="50">
        <v>48</v>
      </c>
      <c r="C52" s="50">
        <v>60</v>
      </c>
      <c r="D52" s="50" t="s">
        <v>129</v>
      </c>
      <c r="E52" s="52" t="s">
        <v>160</v>
      </c>
      <c r="F52" s="55">
        <v>1</v>
      </c>
      <c r="G52" s="50">
        <v>1</v>
      </c>
      <c r="H52" s="52" t="s">
        <v>61</v>
      </c>
      <c r="I52" s="68">
        <f>'打印表 '!I72/'打印表 '!I$8</f>
        <v>0.0032620734649289164</v>
      </c>
      <c r="J52" s="65">
        <f>'打印表 '!J72/'打印表 '!J$8</f>
        <v>0.003262126693248132</v>
      </c>
      <c r="K52" s="65">
        <f>'打印表 '!K72/'打印表 '!K$8</f>
        <v>0.0032619718309859153</v>
      </c>
      <c r="L52" s="65">
        <f>'打印表 '!L72/'打印表 '!L$8</f>
        <v>0.0032625910674691162</v>
      </c>
      <c r="M52" s="14"/>
    </row>
    <row r="53" spans="1:13" ht="19.5" customHeight="1">
      <c r="A53" s="12">
        <v>28</v>
      </c>
      <c r="B53" s="50">
        <v>28</v>
      </c>
      <c r="C53" s="50">
        <v>36</v>
      </c>
      <c r="D53" s="50" t="s">
        <v>115</v>
      </c>
      <c r="E53" s="52" t="s">
        <v>140</v>
      </c>
      <c r="F53" s="54">
        <v>1</v>
      </c>
      <c r="G53" s="50">
        <v>1</v>
      </c>
      <c r="H53" s="52" t="s">
        <v>45</v>
      </c>
      <c r="I53" s="68">
        <f>'打印表 '!I48/'打印表 '!I$8</f>
        <v>0.0031558664218847192</v>
      </c>
      <c r="J53" s="65">
        <f>'打印表 '!J48/'打印表 '!J$8</f>
        <v>0.0031559768688442344</v>
      </c>
      <c r="K53" s="65">
        <f>'打印表 '!K48/'打印表 '!K$8</f>
        <v>0.003155985915492958</v>
      </c>
      <c r="L53" s="65">
        <f>'打印表 '!L48/'打印表 '!L$8</f>
        <v>0.003155949741315595</v>
      </c>
      <c r="M53" s="14"/>
    </row>
    <row r="54" spans="1:13" ht="19.5" customHeight="1">
      <c r="A54" s="12">
        <v>41</v>
      </c>
      <c r="B54" s="50">
        <v>41</v>
      </c>
      <c r="C54" s="50">
        <v>51</v>
      </c>
      <c r="D54" s="50" t="s">
        <v>129</v>
      </c>
      <c r="E54" s="52" t="s">
        <v>153</v>
      </c>
      <c r="F54" s="55">
        <v>1</v>
      </c>
      <c r="G54" s="50">
        <v>1</v>
      </c>
      <c r="H54" s="52" t="s">
        <v>56</v>
      </c>
      <c r="I54" s="68">
        <f>'打印表 '!I63/'打印表 '!I$8</f>
        <v>0.0030800042482817206</v>
      </c>
      <c r="J54" s="65">
        <f>'打印表 '!J63/'打印表 '!J$8</f>
        <v>0.0030799292334503974</v>
      </c>
      <c r="K54" s="65">
        <f>'打印表 '!K63/'打印表 '!K$8</f>
        <v>0.0030799295774647886</v>
      </c>
      <c r="L54" s="65">
        <f>'打印表 '!L63/'打印表 '!L$8</f>
        <v>0.0030799282018794216</v>
      </c>
      <c r="M54" s="14"/>
    </row>
    <row r="55" spans="1:13" ht="19.5" customHeight="1">
      <c r="A55" s="12">
        <v>51</v>
      </c>
      <c r="B55" s="50">
        <v>51</v>
      </c>
      <c r="C55" s="50">
        <v>64</v>
      </c>
      <c r="D55" s="50" t="s">
        <v>115</v>
      </c>
      <c r="E55" s="52" t="s">
        <v>163</v>
      </c>
      <c r="F55" s="54">
        <v>1</v>
      </c>
      <c r="G55" s="50">
        <v>1</v>
      </c>
      <c r="H55" s="52" t="s">
        <v>63</v>
      </c>
      <c r="I55" s="68">
        <f>'打印表 '!I76/'打印表 '!I$8</f>
        <v>0.0030648318135611213</v>
      </c>
      <c r="J55" s="65">
        <f>'打印表 '!J76/'打印表 '!J$8</f>
        <v>0.003064878138945367</v>
      </c>
      <c r="K55" s="65">
        <f>'打印表 '!K76/'打印表 '!K$8</f>
        <v>0.0030647887323943662</v>
      </c>
      <c r="L55" s="65">
        <f>'打印表 '!L76/'打印表 '!L$8</f>
        <v>0.0030651462358779434</v>
      </c>
      <c r="M55" s="14"/>
    </row>
    <row r="56" spans="1:13" ht="19.5" customHeight="1">
      <c r="A56" s="12">
        <v>33</v>
      </c>
      <c r="B56" s="50">
        <v>33</v>
      </c>
      <c r="C56" s="50">
        <v>42</v>
      </c>
      <c r="D56" s="50" t="s">
        <v>115</v>
      </c>
      <c r="E56" s="52" t="s">
        <v>145</v>
      </c>
      <c r="F56" s="54">
        <v>1</v>
      </c>
      <c r="G56" s="50">
        <v>1</v>
      </c>
      <c r="H56" s="52" t="s">
        <v>49</v>
      </c>
      <c r="I56" s="68">
        <f>'打印表 '!I54/'打印表 '!I$8</f>
        <v>0.002958624770516924</v>
      </c>
      <c r="J56" s="65">
        <f>'打印表 '!J54/'打印表 '!J$8</f>
        <v>0.0029584642602519078</v>
      </c>
      <c r="K56" s="65">
        <f>'打印表 '!K54/'打印表 '!K$8</f>
        <v>0.002958450704225352</v>
      </c>
      <c r="L56" s="65">
        <f>'打印表 '!L54/'打印表 '!L$8</f>
        <v>0.002958504909724422</v>
      </c>
      <c r="M56" s="14"/>
    </row>
    <row r="57" spans="1:13" ht="19.5" customHeight="1">
      <c r="A57" s="12">
        <v>30</v>
      </c>
      <c r="B57" s="50">
        <v>30</v>
      </c>
      <c r="C57" s="50">
        <v>38</v>
      </c>
      <c r="D57" s="50" t="s">
        <v>115</v>
      </c>
      <c r="E57" s="52" t="s">
        <v>142</v>
      </c>
      <c r="F57" s="54">
        <v>1</v>
      </c>
      <c r="G57" s="50">
        <v>1</v>
      </c>
      <c r="H57" s="52" t="s">
        <v>47</v>
      </c>
      <c r="I57" s="68">
        <f>'打印表 '!I50/'打印表 '!I$8</f>
        <v>0.0029131074663551254</v>
      </c>
      <c r="J57" s="65">
        <f>'打印表 '!J50/'打印表 '!J$8</f>
        <v>0.002913046922447255</v>
      </c>
      <c r="K57" s="65">
        <f>'打印表 '!K50/'打印表 '!K$8</f>
        <v>0.0029130281690140846</v>
      </c>
      <c r="L57" s="65">
        <f>'打印表 '!L50/'打印表 '!L$8</f>
        <v>0.0029131031570055962</v>
      </c>
      <c r="M57" s="14"/>
    </row>
    <row r="58" spans="1:13" ht="19.5" customHeight="1">
      <c r="A58" s="12">
        <v>26</v>
      </c>
      <c r="B58" s="50">
        <v>26</v>
      </c>
      <c r="C58" s="50">
        <v>33</v>
      </c>
      <c r="D58" s="50" t="s">
        <v>115</v>
      </c>
      <c r="E58" s="52" t="s">
        <v>138</v>
      </c>
      <c r="F58" s="54">
        <v>1</v>
      </c>
      <c r="G58" s="50">
        <v>1</v>
      </c>
      <c r="H58" s="52" t="s">
        <v>44</v>
      </c>
      <c r="I58" s="68">
        <f>'打印表 '!I45/'打印表 '!I$8</f>
        <v>0.0028372452927521276</v>
      </c>
      <c r="J58" s="65">
        <f>'打印表 '!J45/'打印表 '!J$8</f>
        <v>0.00283726334134298</v>
      </c>
      <c r="K58" s="65">
        <f>'打印表 '!K45/'打印表 '!K$8</f>
        <v>0.002837323943661972</v>
      </c>
      <c r="L58" s="65">
        <f>'打印表 '!L45/'打印表 '!L$8</f>
        <v>0.0028370816175694227</v>
      </c>
      <c r="M58" s="14"/>
    </row>
    <row r="59" spans="1:13" ht="19.5" customHeight="1">
      <c r="A59" s="12">
        <v>29</v>
      </c>
      <c r="B59" s="50">
        <v>29</v>
      </c>
      <c r="C59" s="50">
        <v>37</v>
      </c>
      <c r="D59" s="50" t="s">
        <v>115</v>
      </c>
      <c r="E59" s="52" t="s">
        <v>141</v>
      </c>
      <c r="F59" s="54">
        <v>1</v>
      </c>
      <c r="G59" s="50">
        <v>1</v>
      </c>
      <c r="H59" s="52" t="s">
        <v>46</v>
      </c>
      <c r="I59" s="68">
        <f>'打印表 '!I49/'打印表 '!I$8</f>
        <v>0.0027917279885903284</v>
      </c>
      <c r="J59" s="65">
        <f>'打印表 '!J49/'打印表 '!J$8</f>
        <v>0.0027918460035383274</v>
      </c>
      <c r="K59" s="65">
        <f>'打印表 '!K49/'打印表 '!K$8</f>
        <v>0.002791901408450704</v>
      </c>
      <c r="L59" s="65">
        <f>'打印表 '!L49/'打印表 '!L$8</f>
        <v>0.0027916798648505966</v>
      </c>
      <c r="M59" s="14"/>
    </row>
    <row r="60" spans="1:13" ht="19.5" customHeight="1">
      <c r="A60" s="12">
        <v>44</v>
      </c>
      <c r="B60" s="50">
        <v>44</v>
      </c>
      <c r="C60" s="50">
        <v>55</v>
      </c>
      <c r="D60" s="50" t="s">
        <v>110</v>
      </c>
      <c r="E60" s="52" t="s">
        <v>156</v>
      </c>
      <c r="F60" s="53">
        <v>1</v>
      </c>
      <c r="G60" s="50">
        <v>1</v>
      </c>
      <c r="H60" s="52" t="s">
        <v>58</v>
      </c>
      <c r="I60" s="68">
        <f>'打印表 '!I67/'打印表 '!I$8</f>
        <v>0.0022455203386487423</v>
      </c>
      <c r="J60" s="65">
        <f>'打印表 '!J67/'打印表 '!J$8</f>
        <v>0.0022455176784346863</v>
      </c>
      <c r="K60" s="65">
        <f>'打印表 '!K67/'打印表 '!K$8</f>
        <v>0.0022454225352112676</v>
      </c>
      <c r="L60" s="65">
        <f>'打印表 '!L67/'打印表 '!L$8</f>
        <v>0.002245802977510295</v>
      </c>
      <c r="M60" s="14"/>
    </row>
    <row r="61" spans="1:13" ht="19.5" customHeight="1">
      <c r="A61" s="12">
        <v>47</v>
      </c>
      <c r="B61" s="50">
        <v>47</v>
      </c>
      <c r="C61" s="50">
        <v>59</v>
      </c>
      <c r="D61" s="50" t="s">
        <v>129</v>
      </c>
      <c r="E61" s="52" t="s">
        <v>159</v>
      </c>
      <c r="F61" s="55">
        <v>1</v>
      </c>
      <c r="G61" s="50">
        <v>1</v>
      </c>
      <c r="H61" s="52" t="s">
        <v>60</v>
      </c>
      <c r="I61" s="68">
        <f>'打印表 '!I71/'打印表 '!I$8</f>
        <v>0.002230347903928143</v>
      </c>
      <c r="J61" s="65">
        <f>'打印表 '!J71/'打印表 '!J$8</f>
        <v>0.002230202529640094</v>
      </c>
      <c r="K61" s="65">
        <f>'打印表 '!K71/'打印表 '!K$8</f>
        <v>0.0022302816901408453</v>
      </c>
      <c r="L61" s="65">
        <f>'打印表 '!L71/'打印表 '!L$8</f>
        <v>0.002229965156794425</v>
      </c>
      <c r="M61" s="14"/>
    </row>
    <row r="62" spans="1:13" ht="19.5" customHeight="1">
      <c r="A62" s="12">
        <v>6</v>
      </c>
      <c r="B62" s="50">
        <v>6</v>
      </c>
      <c r="C62" s="50">
        <v>9</v>
      </c>
      <c r="D62" s="50" t="s">
        <v>115</v>
      </c>
      <c r="E62" s="52" t="s">
        <v>117</v>
      </c>
      <c r="F62" s="54">
        <v>1</v>
      </c>
      <c r="G62" s="50">
        <v>1</v>
      </c>
      <c r="H62" s="52" t="s">
        <v>29</v>
      </c>
      <c r="I62" s="68">
        <f>'打印表 '!I21/'打印表 '!I$8</f>
        <v>0.0019268992095161507</v>
      </c>
      <c r="J62" s="65">
        <f>'打印表 '!J21/'打印表 '!J$8</f>
        <v>0.0019268041509334318</v>
      </c>
      <c r="K62" s="65">
        <f>'打印表 '!K21/'打印表 '!K$8</f>
        <v>0.0019267605633802817</v>
      </c>
      <c r="L62" s="65">
        <f>'打印表 '!L21/'打印表 '!L$8</f>
        <v>0.001926934853764122</v>
      </c>
      <c r="M62" s="14"/>
    </row>
    <row r="63" spans="1:13" ht="19.5" customHeight="1">
      <c r="A63" s="12">
        <v>39</v>
      </c>
      <c r="B63" s="50">
        <v>39</v>
      </c>
      <c r="C63" s="50">
        <v>49</v>
      </c>
      <c r="D63" s="50" t="s">
        <v>129</v>
      </c>
      <c r="E63" s="52" t="s">
        <v>151</v>
      </c>
      <c r="F63" s="55">
        <v>1</v>
      </c>
      <c r="G63" s="50">
        <v>1</v>
      </c>
      <c r="H63" s="52" t="s">
        <v>54</v>
      </c>
      <c r="I63" s="68">
        <f>'打印表 '!I61/'打印表 '!I$8</f>
        <v>0.0016537953845453578</v>
      </c>
      <c r="J63" s="65">
        <f>'打印表 '!J61/'打印表 '!J$8</f>
        <v>0.0016537720155263922</v>
      </c>
      <c r="K63" s="65">
        <f>'打印表 '!K61/'打印表 '!K$8</f>
        <v>0.0016538732394366198</v>
      </c>
      <c r="L63" s="65">
        <f>'打印表 '!L61/'打印表 '!L$8</f>
        <v>0.0016534684827367754</v>
      </c>
      <c r="M63" s="14"/>
    </row>
    <row r="64" spans="1:13" ht="19.5" customHeight="1">
      <c r="A64" s="12">
        <v>36</v>
      </c>
      <c r="B64" s="50">
        <v>36</v>
      </c>
      <c r="C64" s="50">
        <v>45</v>
      </c>
      <c r="D64" s="50" t="s">
        <v>115</v>
      </c>
      <c r="E64" s="52" t="s">
        <v>148</v>
      </c>
      <c r="F64" s="54">
        <v>1</v>
      </c>
      <c r="G64" s="50">
        <v>1</v>
      </c>
      <c r="H64" s="52" t="s">
        <v>52</v>
      </c>
      <c r="I64" s="68">
        <f>'打印表 '!I57/'打印表 '!I$8</f>
        <v>0.0016082780803835588</v>
      </c>
      <c r="J64" s="65">
        <f>'打印表 '!J57/'打印表 '!J$8</f>
        <v>0.0016083546777217396</v>
      </c>
      <c r="K64" s="65">
        <f>'打印表 '!K57/'打印表 '!K$8</f>
        <v>0.001608450704225352</v>
      </c>
      <c r="L64" s="65">
        <f>'打印表 '!L57/'打印表 '!L$8</f>
        <v>0.0016080667300179495</v>
      </c>
      <c r="M64" s="14"/>
    </row>
    <row r="65" spans="1:13" ht="19.5" customHeight="1">
      <c r="A65" s="12">
        <v>25</v>
      </c>
      <c r="B65" s="50">
        <v>25</v>
      </c>
      <c r="C65" s="50">
        <v>32</v>
      </c>
      <c r="D65" s="50" t="s">
        <v>115</v>
      </c>
      <c r="E65" s="52" t="s">
        <v>137</v>
      </c>
      <c r="F65" s="54">
        <v>1</v>
      </c>
      <c r="G65" s="50">
        <v>1</v>
      </c>
      <c r="H65" s="52" t="s">
        <v>43</v>
      </c>
      <c r="I65" s="68">
        <f>'打印表 '!I44/'打印表 '!I$8</f>
        <v>0.0013958639942951642</v>
      </c>
      <c r="J65" s="65">
        <f>'打印表 '!J44/'打印表 '!J$8</f>
        <v>0.0013957909746243828</v>
      </c>
      <c r="K65" s="65">
        <f>'打印表 '!K44/'打印表 '!K$8</f>
        <v>0.0013957746478873239</v>
      </c>
      <c r="L65" s="65">
        <f>'打印表 '!L44/'打印表 '!L$8</f>
        <v>0.0013958399324252983</v>
      </c>
      <c r="M65" s="14"/>
    </row>
    <row r="66" spans="1:13" ht="19.5" customHeight="1">
      <c r="A66" s="59"/>
      <c r="B66" s="50"/>
      <c r="C66" s="50">
        <v>17</v>
      </c>
      <c r="D66" s="50"/>
      <c r="E66" s="56" t="s">
        <v>170</v>
      </c>
      <c r="F66" s="57">
        <f>SUM(F67:F71)</f>
        <v>0</v>
      </c>
      <c r="G66" s="36"/>
      <c r="H66" s="69" t="s">
        <v>170</v>
      </c>
      <c r="I66" s="67">
        <f>'打印表 '!I29/'打印表 '!I$8</f>
        <v>0.20862097740824465</v>
      </c>
      <c r="J66" s="67">
        <f>'打印表 '!J29/'打印表 '!J$8</f>
        <v>0.2086211084999076</v>
      </c>
      <c r="K66" s="67">
        <f>'打印表 '!K29/'打印表 '!K$8</f>
        <v>0.20862112676056338</v>
      </c>
      <c r="L66" s="67">
        <f>'打印表 '!L29/'打印表 '!L$8</f>
        <v>0.20862105374300496</v>
      </c>
      <c r="M66" s="58"/>
    </row>
    <row r="67" spans="1:13" ht="19.5" customHeight="1">
      <c r="A67" s="59"/>
      <c r="B67" s="50"/>
      <c r="C67" s="50">
        <v>1</v>
      </c>
      <c r="D67" s="50"/>
      <c r="E67" s="56" t="s">
        <v>166</v>
      </c>
      <c r="F67" s="57">
        <f>SUM(F68)</f>
        <v>0</v>
      </c>
      <c r="G67" s="36"/>
      <c r="H67" s="69" t="s">
        <v>166</v>
      </c>
      <c r="I67" s="67">
        <f>'打印表 '!I13/'打印表 '!I$8</f>
        <v>0.18124990517228293</v>
      </c>
      <c r="J67" s="67">
        <f>'打印表 '!J13/'打印表 '!J$8</f>
        <v>0.1812500330067862</v>
      </c>
      <c r="K67" s="67">
        <f>'打印表 '!K13/'打印表 '!K$8</f>
        <v>0.18125</v>
      </c>
      <c r="L67" s="67">
        <f>'打印表 '!L13/'打印表 '!L$8</f>
        <v>0.18125013198183929</v>
      </c>
      <c r="M67" s="58"/>
    </row>
    <row r="68" spans="1:13" ht="19.5" customHeight="1">
      <c r="A68" s="59"/>
      <c r="B68" s="50"/>
      <c r="C68" s="50">
        <v>23</v>
      </c>
      <c r="D68" s="50"/>
      <c r="E68" s="56" t="s">
        <v>171</v>
      </c>
      <c r="F68" s="57">
        <f>SUM(F69:F73)</f>
        <v>0</v>
      </c>
      <c r="G68" s="36"/>
      <c r="H68" s="69" t="s">
        <v>171</v>
      </c>
      <c r="I68" s="67">
        <f>'打印表 '!I35/'打印表 '!I$8</f>
        <v>0.12626500174483</v>
      </c>
      <c r="J68" s="67">
        <f>'打印表 '!J35/'打印表 '!J$8</f>
        <v>0.12626548018272557</v>
      </c>
      <c r="K68" s="67">
        <f>'打印表 '!K35/'打印表 '!K$8</f>
        <v>0.12626514084507043</v>
      </c>
      <c r="L68" s="67">
        <f>'打印表 '!L35/'打印表 '!L$8</f>
        <v>0.12626649772991236</v>
      </c>
      <c r="M68" s="58"/>
    </row>
    <row r="69" spans="1:13" ht="19.5" customHeight="1">
      <c r="A69" s="59"/>
      <c r="B69" s="50"/>
      <c r="C69" s="50">
        <v>3</v>
      </c>
      <c r="D69" s="50"/>
      <c r="E69" s="56" t="s">
        <v>167</v>
      </c>
      <c r="F69" s="57">
        <f>SUM(F70:F72)</f>
        <v>0</v>
      </c>
      <c r="G69" s="36"/>
      <c r="H69" s="69" t="s">
        <v>167</v>
      </c>
      <c r="I69" s="67">
        <f>'打印表 '!I15/'打印表 '!I$8</f>
        <v>0.09179323005962765</v>
      </c>
      <c r="J69" s="67">
        <f>'打印表 '!J15/'打印表 '!J$8</f>
        <v>0.0917931926804151</v>
      </c>
      <c r="K69" s="67">
        <f>'打印表 '!K15/'打印表 '!K$8</f>
        <v>0.09179330985915493</v>
      </c>
      <c r="L69" s="67">
        <f>'打印表 '!L15/'打印表 '!L$8</f>
        <v>0.09179284130503643</v>
      </c>
      <c r="M69" s="58"/>
    </row>
    <row r="70" spans="1:13" ht="19.5" customHeight="1">
      <c r="A70" s="59"/>
      <c r="B70" s="50"/>
      <c r="C70" s="50">
        <v>14</v>
      </c>
      <c r="D70" s="50"/>
      <c r="E70" s="56" t="s">
        <v>169</v>
      </c>
      <c r="F70" s="57">
        <f>SUM(F71:F72)</f>
        <v>0</v>
      </c>
      <c r="G70" s="36"/>
      <c r="H70" s="69" t="s">
        <v>169</v>
      </c>
      <c r="I70" s="67">
        <f>'打印表 '!I26/'打印表 '!I$8</f>
        <v>0.07970079958730976</v>
      </c>
      <c r="J70" s="67">
        <f>'打印表 '!J26/'打印表 '!J$8</f>
        <v>0.0797010905442159</v>
      </c>
      <c r="K70" s="67">
        <f>'打印表 '!K26/'打印表 '!K$8</f>
        <v>0.07970105633802817</v>
      </c>
      <c r="L70" s="67">
        <f>'打印表 '!L26/'打印表 '!L$8</f>
        <v>0.07970119311582727</v>
      </c>
      <c r="M70" s="58"/>
    </row>
    <row r="71" spans="1:13" ht="19.5" customHeight="1">
      <c r="A71" s="59"/>
      <c r="B71" s="50"/>
      <c r="C71" s="50">
        <v>7</v>
      </c>
      <c r="D71" s="50"/>
      <c r="E71" s="56" t="s">
        <v>168</v>
      </c>
      <c r="F71" s="57">
        <f>SUM(F72:F77)</f>
        <v>0</v>
      </c>
      <c r="G71" s="36"/>
      <c r="H71" s="69" t="s">
        <v>168</v>
      </c>
      <c r="I71" s="67">
        <f>'打印表 '!I19/'打印表 '!I$8</f>
        <v>0.06383043286956257</v>
      </c>
      <c r="J71" s="67">
        <f>'打印表 '!J19/'打印表 '!J$8</f>
        <v>0.06383037152438541</v>
      </c>
      <c r="K71" s="67">
        <f>'打印表 '!K19/'打印表 '!K$8</f>
        <v>0.06383028169014085</v>
      </c>
      <c r="L71" s="67">
        <f>'打印表 '!L19/'打印表 '!L$8</f>
        <v>0.06383064090381163</v>
      </c>
      <c r="M71" s="58"/>
    </row>
    <row r="72" spans="1:13" ht="19.5" customHeight="1">
      <c r="A72" s="59"/>
      <c r="B72" s="50"/>
      <c r="C72" s="50">
        <v>39</v>
      </c>
      <c r="D72" s="50"/>
      <c r="E72" s="56" t="s">
        <v>174</v>
      </c>
      <c r="F72" s="57">
        <f>SUM(F73:F79)</f>
        <v>0</v>
      </c>
      <c r="G72" s="36"/>
      <c r="H72" s="69" t="s">
        <v>174</v>
      </c>
      <c r="I72" s="67">
        <f>'打印表 '!I51/'打印表 '!I$8</f>
        <v>0.061645602269796214</v>
      </c>
      <c r="J72" s="67">
        <f>'打印表 '!J51/'打印表 '!J$8</f>
        <v>0.06164558633254997</v>
      </c>
      <c r="K72" s="67">
        <f>'打印表 '!K51/'打印表 '!K$8</f>
        <v>0.06164577464788732</v>
      </c>
      <c r="L72" s="67">
        <f>'打印表 '!L51/'打印表 '!L$8</f>
        <v>0.06164502164502165</v>
      </c>
      <c r="M72" s="58"/>
    </row>
    <row r="73" spans="1:13" ht="19.5" customHeight="1">
      <c r="A73" s="59"/>
      <c r="B73" s="50"/>
      <c r="C73" s="50">
        <v>34</v>
      </c>
      <c r="D73" s="50"/>
      <c r="E73" s="56" t="s">
        <v>173</v>
      </c>
      <c r="F73" s="57">
        <f aca="true" t="shared" si="0" ref="F73:F78">SUM(F74:F77)</f>
        <v>0</v>
      </c>
      <c r="G73" s="36"/>
      <c r="H73" s="69" t="s">
        <v>173</v>
      </c>
      <c r="I73" s="67">
        <f>'打印表 '!I46/'打印表 '!I$8</f>
        <v>0.03829522523479342</v>
      </c>
      <c r="J73" s="67">
        <f>'打印表 '!J46/'打印表 '!J$8</f>
        <v>0.038295265506588155</v>
      </c>
      <c r="K73" s="67">
        <f>'打印表 '!K46/'打印表 '!K$8</f>
        <v>0.03829542253521127</v>
      </c>
      <c r="L73" s="67">
        <f>'打印表 '!L46/'打印表 '!L$8</f>
        <v>0.03829479463625805</v>
      </c>
      <c r="M73" s="58"/>
    </row>
    <row r="74" spans="1:13" ht="19.5" customHeight="1">
      <c r="A74" s="59"/>
      <c r="B74" s="50"/>
      <c r="C74" s="50">
        <v>57</v>
      </c>
      <c r="D74" s="50"/>
      <c r="E74" s="56" t="s">
        <v>177</v>
      </c>
      <c r="F74" s="57">
        <f t="shared" si="0"/>
        <v>0</v>
      </c>
      <c r="G74" s="36"/>
      <c r="H74" s="69" t="s">
        <v>177</v>
      </c>
      <c r="I74" s="67">
        <f>'打印表 '!I69/'打印表 '!I$8</f>
        <v>0.03538211776843829</v>
      </c>
      <c r="J74" s="67">
        <f>'打印表 '!J69/'打印表 '!J$8</f>
        <v>0.03538169047556178</v>
      </c>
      <c r="K74" s="67">
        <f>'打印表 '!K69/'打印表 '!K$8</f>
        <v>0.03538169014084507</v>
      </c>
      <c r="L74" s="67">
        <f>'打印表 '!L69/'打印表 '!L$8</f>
        <v>0.03538169147925246</v>
      </c>
      <c r="M74" s="58"/>
    </row>
    <row r="75" spans="1:13" ht="19.5" customHeight="1">
      <c r="A75" s="59"/>
      <c r="B75" s="50"/>
      <c r="C75" s="50">
        <v>52</v>
      </c>
      <c r="D75" s="50"/>
      <c r="E75" s="56" t="s">
        <v>176</v>
      </c>
      <c r="F75" s="57">
        <f t="shared" si="0"/>
        <v>0</v>
      </c>
      <c r="G75" s="36"/>
      <c r="H75" s="69" t="s">
        <v>176</v>
      </c>
      <c r="I75" s="67">
        <f>'打印表 '!I64/'打印表 '!I$8</f>
        <v>0.034471771685202324</v>
      </c>
      <c r="J75" s="67">
        <f>'打印表 '!J64/'打印表 '!J$8</f>
        <v>0.03447175939373135</v>
      </c>
      <c r="K75" s="67">
        <f>'打印表 '!K64/'打印表 '!K$8</f>
        <v>0.03447147887323944</v>
      </c>
      <c r="L75" s="67">
        <f>'打印表 '!L64/'打印表 '!L$8</f>
        <v>0.03447260057016155</v>
      </c>
      <c r="M75" s="58"/>
    </row>
    <row r="76" spans="1:13" ht="19.5" customHeight="1">
      <c r="A76" s="59"/>
      <c r="B76" s="50"/>
      <c r="C76" s="50">
        <v>47</v>
      </c>
      <c r="D76" s="50"/>
      <c r="E76" s="56" t="s">
        <v>175</v>
      </c>
      <c r="F76" s="57">
        <f t="shared" si="0"/>
        <v>0</v>
      </c>
      <c r="G76" s="36"/>
      <c r="H76" s="69" t="s">
        <v>175</v>
      </c>
      <c r="I76" s="67">
        <f>'打印表 '!I59/'打印表 '!I$8</f>
        <v>0.027795900408138487</v>
      </c>
      <c r="J76" s="67">
        <f>'打印表 '!J59/'打印表 '!J$8</f>
        <v>0.027795938845026538</v>
      </c>
      <c r="K76" s="67">
        <f>'打印表 '!K59/'打印表 '!K$8</f>
        <v>0.02779612676056338</v>
      </c>
      <c r="L76" s="67">
        <f>'打印表 '!L59/'打印表 '!L$8</f>
        <v>0.027795375356350967</v>
      </c>
      <c r="M76" s="58"/>
    </row>
    <row r="77" spans="1:13" ht="19.5" customHeight="1">
      <c r="A77" s="59"/>
      <c r="B77" s="50"/>
      <c r="C77" s="50">
        <v>29</v>
      </c>
      <c r="D77" s="50"/>
      <c r="E77" s="56" t="s">
        <v>172</v>
      </c>
      <c r="F77" s="57">
        <f t="shared" si="0"/>
        <v>0</v>
      </c>
      <c r="G77" s="36"/>
      <c r="H77" s="69" t="s">
        <v>172</v>
      </c>
      <c r="I77" s="67">
        <f>'打印表 '!I41/'打印表 '!I$8</f>
        <v>0.02690072675962311</v>
      </c>
      <c r="J77" s="67">
        <f>'打印表 '!J41/'打印表 '!J$8</f>
        <v>0.02690053074912202</v>
      </c>
      <c r="K77" s="67">
        <f>'打印表 '!K41/'打印表 '!K$8</f>
        <v>0.026900704225352113</v>
      </c>
      <c r="L77" s="67">
        <f>'打印表 '!L41/'打印表 '!L$8</f>
        <v>0.026900010558547145</v>
      </c>
      <c r="M77" s="58"/>
    </row>
    <row r="78" spans="1:13" ht="19.5" customHeight="1">
      <c r="A78" s="59"/>
      <c r="B78" s="50"/>
      <c r="C78" s="50">
        <v>62</v>
      </c>
      <c r="D78" s="50"/>
      <c r="E78" s="56" t="s">
        <v>178</v>
      </c>
      <c r="F78" s="57">
        <f t="shared" si="0"/>
        <v>0</v>
      </c>
      <c r="G78" s="36"/>
      <c r="H78" s="69" t="s">
        <v>178</v>
      </c>
      <c r="I78" s="67">
        <f>'打印表 '!I74/'打印表 '!I$8</f>
        <v>0.024048309032150383</v>
      </c>
      <c r="J78" s="67">
        <f>'打印表 '!J74/'打印表 '!J$8</f>
        <v>0.024047952258984446</v>
      </c>
      <c r="K78" s="67">
        <f>'打印表 '!K74/'打印表 '!K$8</f>
        <v>0.02404788732394366</v>
      </c>
      <c r="L78" s="67">
        <f>'打印表 '!L74/'打印表 '!L$8</f>
        <v>0.024048146974976245</v>
      </c>
      <c r="M78" s="58"/>
    </row>
  </sheetData>
  <sheetProtection/>
  <autoFilter ref="A12:M12">
    <sortState ref="A13:M78">
      <sortCondition sortBy="cellColor" dxfId="0" ref="H13:H78"/>
    </sortState>
  </autoFilter>
  <mergeCells count="6">
    <mergeCell ref="A2:M2"/>
    <mergeCell ref="A4:A7"/>
    <mergeCell ref="H4:H7"/>
    <mergeCell ref="I4:I7"/>
    <mergeCell ref="J4:L4"/>
    <mergeCell ref="M4:M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143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00390625" defaultRowHeight="19.5" customHeight="1"/>
  <cols>
    <col min="1" max="1" width="6.28125" style="10" customWidth="1"/>
    <col min="2" max="2" width="3.7109375" style="10" hidden="1" customWidth="1"/>
    <col min="3" max="4" width="7.8515625" style="10" hidden="1" customWidth="1"/>
    <col min="5" max="5" width="12.8515625" style="10" hidden="1" customWidth="1"/>
    <col min="6" max="7" width="7.8515625" style="10" hidden="1" customWidth="1"/>
    <col min="8" max="8" width="17.28125" style="10" customWidth="1"/>
    <col min="9" max="11" width="16.00390625" style="77" customWidth="1"/>
    <col min="12" max="12" width="16.00390625" style="10" customWidth="1"/>
    <col min="13" max="16384" width="9.00390625" style="10" customWidth="1"/>
  </cols>
  <sheetData>
    <row r="1" spans="1:7" ht="21.75">
      <c r="A1" s="97" t="s">
        <v>71</v>
      </c>
      <c r="B1" s="15"/>
      <c r="C1" s="15"/>
      <c r="D1" s="15"/>
      <c r="E1" s="15"/>
      <c r="F1" s="15"/>
      <c r="G1" s="15"/>
    </row>
    <row r="2" spans="1:12" ht="38.25" customHeight="1">
      <c r="A2" s="85" t="s">
        <v>239</v>
      </c>
      <c r="B2" s="85"/>
      <c r="C2" s="85"/>
      <c r="D2" s="85"/>
      <c r="E2" s="85"/>
      <c r="F2" s="85"/>
      <c r="G2" s="85"/>
      <c r="H2" s="86"/>
      <c r="I2" s="86"/>
      <c r="J2" s="86"/>
      <c r="K2" s="86"/>
      <c r="L2" s="86"/>
    </row>
    <row r="3" spans="1:12" ht="19.5" customHeight="1">
      <c r="A3" s="16"/>
      <c r="B3" s="16"/>
      <c r="C3" s="16"/>
      <c r="D3" s="16"/>
      <c r="E3" s="16"/>
      <c r="F3" s="16"/>
      <c r="G3" s="16"/>
      <c r="L3" s="11"/>
    </row>
    <row r="4" spans="1:12" ht="30" customHeight="1">
      <c r="A4" s="87" t="s">
        <v>67</v>
      </c>
      <c r="B4" s="70"/>
      <c r="C4" s="70"/>
      <c r="D4" s="70"/>
      <c r="E4" s="70"/>
      <c r="F4" s="70"/>
      <c r="G4" s="70"/>
      <c r="H4" s="82" t="s">
        <v>68</v>
      </c>
      <c r="I4" s="95" t="s">
        <v>181</v>
      </c>
      <c r="J4" s="96"/>
      <c r="K4" s="96"/>
      <c r="L4" s="82" t="s">
        <v>69</v>
      </c>
    </row>
    <row r="5" spans="1:12" ht="84.75" customHeight="1">
      <c r="A5" s="88"/>
      <c r="B5" s="71"/>
      <c r="C5" s="71"/>
      <c r="D5" s="71"/>
      <c r="E5" s="71"/>
      <c r="F5" s="71"/>
      <c r="G5" s="71"/>
      <c r="H5" s="83"/>
      <c r="I5" s="79" t="s">
        <v>73</v>
      </c>
      <c r="J5" s="79" t="s">
        <v>100</v>
      </c>
      <c r="K5" s="79" t="s">
        <v>101</v>
      </c>
      <c r="L5" s="83"/>
    </row>
    <row r="6" spans="1:12" ht="19.5" customHeight="1">
      <c r="A6" s="88"/>
      <c r="B6" s="71"/>
      <c r="C6" s="71"/>
      <c r="D6" s="71"/>
      <c r="E6" s="71"/>
      <c r="F6" s="71"/>
      <c r="G6" s="71"/>
      <c r="H6" s="83"/>
      <c r="I6" s="78" t="s">
        <v>72</v>
      </c>
      <c r="J6" s="79" t="s">
        <v>74</v>
      </c>
      <c r="K6" s="79" t="s">
        <v>75</v>
      </c>
      <c r="L6" s="83"/>
    </row>
    <row r="7" spans="1:12" ht="48" customHeight="1">
      <c r="A7" s="88"/>
      <c r="B7" s="80"/>
      <c r="C7" s="80"/>
      <c r="D7" s="80"/>
      <c r="E7" s="80"/>
      <c r="F7" s="80"/>
      <c r="G7" s="80"/>
      <c r="H7" s="83"/>
      <c r="I7" s="79" t="s">
        <v>240</v>
      </c>
      <c r="J7" s="79" t="s">
        <v>243</v>
      </c>
      <c r="K7" s="79" t="s">
        <v>244</v>
      </c>
      <c r="L7" s="83"/>
    </row>
    <row r="8" spans="1:12" ht="50.25" customHeight="1">
      <c r="A8" s="89"/>
      <c r="B8" s="72"/>
      <c r="C8" s="72"/>
      <c r="D8" s="72"/>
      <c r="E8" s="72"/>
      <c r="F8" s="72"/>
      <c r="G8" s="72"/>
      <c r="H8" s="84"/>
      <c r="I8" s="78" t="s">
        <v>245</v>
      </c>
      <c r="J8" s="79" t="s">
        <v>241</v>
      </c>
      <c r="K8" s="79" t="s">
        <v>242</v>
      </c>
      <c r="L8" s="84"/>
    </row>
    <row r="9" spans="1:15" ht="19.5" customHeight="1">
      <c r="A9" s="12">
        <v>1</v>
      </c>
      <c r="B9" s="50" t="s">
        <v>102</v>
      </c>
      <c r="C9" s="50"/>
      <c r="D9" s="50"/>
      <c r="E9" s="51" t="s">
        <v>103</v>
      </c>
      <c r="F9" s="57" t="e">
        <f>SUM(#REF!)</f>
        <v>#REF!</v>
      </c>
      <c r="G9" s="57" t="e">
        <f>SUM(#REF!)</f>
        <v>#REF!</v>
      </c>
      <c r="H9" s="51" t="s">
        <v>103</v>
      </c>
      <c r="I9" s="60">
        <v>3787100</v>
      </c>
      <c r="J9" s="60">
        <v>2840000</v>
      </c>
      <c r="K9" s="60">
        <v>947100</v>
      </c>
      <c r="L9" s="13"/>
      <c r="O9" s="76"/>
    </row>
    <row r="10" spans="1:15" ht="19.5" customHeight="1">
      <c r="A10" s="12">
        <v>2</v>
      </c>
      <c r="B10" s="50"/>
      <c r="C10" s="50">
        <v>1</v>
      </c>
      <c r="D10" s="50"/>
      <c r="E10" s="56" t="s">
        <v>166</v>
      </c>
      <c r="F10" s="57">
        <f>SUM(F11)</f>
        <v>1</v>
      </c>
      <c r="G10" s="36"/>
      <c r="H10" s="56" t="s">
        <v>166</v>
      </c>
      <c r="I10" s="60">
        <v>686412</v>
      </c>
      <c r="J10" s="60">
        <v>514750</v>
      </c>
      <c r="K10" s="60">
        <v>171662</v>
      </c>
      <c r="L10" s="58"/>
      <c r="O10" s="76"/>
    </row>
    <row r="11" spans="1:15" ht="19.5" customHeight="1">
      <c r="A11" s="12">
        <v>3</v>
      </c>
      <c r="B11" s="50">
        <v>1</v>
      </c>
      <c r="C11" s="50">
        <v>2</v>
      </c>
      <c r="D11" s="50" t="s">
        <v>110</v>
      </c>
      <c r="E11" s="52" t="s">
        <v>111</v>
      </c>
      <c r="F11" s="53">
        <v>1</v>
      </c>
      <c r="G11" s="50">
        <v>1</v>
      </c>
      <c r="H11" s="52" t="s">
        <v>12</v>
      </c>
      <c r="I11" s="9">
        <v>686412</v>
      </c>
      <c r="J11" s="9">
        <v>514750</v>
      </c>
      <c r="K11" s="9">
        <v>171662</v>
      </c>
      <c r="L11" s="14"/>
      <c r="O11" s="76"/>
    </row>
    <row r="12" spans="1:15" ht="19.5" customHeight="1">
      <c r="A12" s="12">
        <v>4</v>
      </c>
      <c r="B12" s="50"/>
      <c r="C12" s="50"/>
      <c r="D12" s="50"/>
      <c r="E12" s="52"/>
      <c r="F12" s="53"/>
      <c r="G12" s="50"/>
      <c r="H12" s="75" t="s">
        <v>200</v>
      </c>
      <c r="I12" s="9">
        <v>122566</v>
      </c>
      <c r="J12" s="9">
        <v>88060</v>
      </c>
      <c r="K12" s="9">
        <v>34506</v>
      </c>
      <c r="L12" s="14"/>
      <c r="O12" s="76"/>
    </row>
    <row r="13" spans="1:15" ht="19.5" customHeight="1">
      <c r="A13" s="12">
        <v>5</v>
      </c>
      <c r="B13" s="50"/>
      <c r="C13" s="50"/>
      <c r="D13" s="50"/>
      <c r="E13" s="52"/>
      <c r="F13" s="53"/>
      <c r="G13" s="50"/>
      <c r="H13" s="74" t="s">
        <v>189</v>
      </c>
      <c r="I13" s="9">
        <v>28508</v>
      </c>
      <c r="J13" s="9">
        <v>19569</v>
      </c>
      <c r="K13" s="9">
        <v>8939</v>
      </c>
      <c r="L13" s="14"/>
      <c r="O13" s="76"/>
    </row>
    <row r="14" spans="1:15" ht="19.5" customHeight="1">
      <c r="A14" s="12">
        <v>6</v>
      </c>
      <c r="B14" s="50"/>
      <c r="C14" s="50"/>
      <c r="D14" s="50"/>
      <c r="E14" s="52"/>
      <c r="F14" s="53"/>
      <c r="G14" s="50"/>
      <c r="H14" s="74" t="s">
        <v>190</v>
      </c>
      <c r="I14" s="9">
        <v>73739</v>
      </c>
      <c r="J14" s="9">
        <v>51050</v>
      </c>
      <c r="K14" s="9">
        <v>22689</v>
      </c>
      <c r="L14" s="14"/>
      <c r="O14" s="76"/>
    </row>
    <row r="15" spans="1:15" ht="19.5" customHeight="1">
      <c r="A15" s="12">
        <v>7</v>
      </c>
      <c r="B15" s="50"/>
      <c r="C15" s="50"/>
      <c r="D15" s="50"/>
      <c r="E15" s="52"/>
      <c r="F15" s="53"/>
      <c r="G15" s="50"/>
      <c r="H15" s="74" t="s">
        <v>191</v>
      </c>
      <c r="I15" s="9">
        <v>39456</v>
      </c>
      <c r="J15" s="9">
        <v>33182</v>
      </c>
      <c r="K15" s="9">
        <v>6274</v>
      </c>
      <c r="L15" s="14"/>
      <c r="O15" s="76"/>
    </row>
    <row r="16" spans="1:15" ht="19.5" customHeight="1">
      <c r="A16" s="12">
        <v>8</v>
      </c>
      <c r="B16" s="50"/>
      <c r="C16" s="50"/>
      <c r="D16" s="50"/>
      <c r="E16" s="52"/>
      <c r="F16" s="53"/>
      <c r="G16" s="50"/>
      <c r="H16" s="74" t="s">
        <v>192</v>
      </c>
      <c r="I16" s="9">
        <v>33966</v>
      </c>
      <c r="J16" s="9">
        <v>24248</v>
      </c>
      <c r="K16" s="9">
        <v>9718</v>
      </c>
      <c r="L16" s="14"/>
      <c r="O16" s="76"/>
    </row>
    <row r="17" spans="1:15" ht="19.5" customHeight="1">
      <c r="A17" s="12">
        <v>9</v>
      </c>
      <c r="B17" s="50"/>
      <c r="C17" s="50"/>
      <c r="D17" s="50"/>
      <c r="E17" s="52"/>
      <c r="F17" s="53"/>
      <c r="G17" s="50"/>
      <c r="H17" s="74" t="s">
        <v>193</v>
      </c>
      <c r="I17" s="9">
        <v>60672</v>
      </c>
      <c r="J17" s="9">
        <v>38713</v>
      </c>
      <c r="K17" s="9">
        <v>21959</v>
      </c>
      <c r="L17" s="14"/>
      <c r="O17" s="76"/>
    </row>
    <row r="18" spans="1:15" ht="19.5" customHeight="1">
      <c r="A18" s="12">
        <v>10</v>
      </c>
      <c r="B18" s="50"/>
      <c r="C18" s="50"/>
      <c r="D18" s="50"/>
      <c r="E18" s="52"/>
      <c r="F18" s="53"/>
      <c r="G18" s="50"/>
      <c r="H18" s="74" t="s">
        <v>194</v>
      </c>
      <c r="I18" s="9">
        <v>28262</v>
      </c>
      <c r="J18" s="9">
        <v>20420</v>
      </c>
      <c r="K18" s="9">
        <v>7842</v>
      </c>
      <c r="L18" s="14"/>
      <c r="O18" s="76"/>
    </row>
    <row r="19" spans="1:15" ht="19.5" customHeight="1">
      <c r="A19" s="12">
        <v>11</v>
      </c>
      <c r="B19" s="50"/>
      <c r="C19" s="50"/>
      <c r="D19" s="50"/>
      <c r="E19" s="52"/>
      <c r="F19" s="53"/>
      <c r="G19" s="50"/>
      <c r="H19" s="74" t="s">
        <v>195</v>
      </c>
      <c r="I19" s="9">
        <v>34325</v>
      </c>
      <c r="J19" s="9">
        <v>32757</v>
      </c>
      <c r="K19" s="9">
        <v>1568</v>
      </c>
      <c r="L19" s="14"/>
      <c r="O19" s="76"/>
    </row>
    <row r="20" spans="1:15" ht="19.5" customHeight="1">
      <c r="A20" s="12">
        <v>12</v>
      </c>
      <c r="B20" s="50"/>
      <c r="C20" s="50"/>
      <c r="D20" s="50"/>
      <c r="E20" s="52"/>
      <c r="F20" s="53"/>
      <c r="G20" s="50"/>
      <c r="H20" s="74" t="s">
        <v>196</v>
      </c>
      <c r="I20" s="9">
        <v>139798</v>
      </c>
      <c r="J20" s="9">
        <v>117839</v>
      </c>
      <c r="K20" s="9">
        <v>21959</v>
      </c>
      <c r="L20" s="14"/>
      <c r="O20" s="76"/>
    </row>
    <row r="21" spans="1:15" ht="19.5" customHeight="1">
      <c r="A21" s="12">
        <v>13</v>
      </c>
      <c r="B21" s="50"/>
      <c r="C21" s="50"/>
      <c r="D21" s="50"/>
      <c r="E21" s="52"/>
      <c r="F21" s="53"/>
      <c r="G21" s="50"/>
      <c r="H21" s="74" t="s">
        <v>197</v>
      </c>
      <c r="I21" s="9">
        <v>23774</v>
      </c>
      <c r="J21" s="9">
        <v>18293</v>
      </c>
      <c r="K21" s="9">
        <v>5481</v>
      </c>
      <c r="L21" s="14"/>
      <c r="O21" s="76"/>
    </row>
    <row r="22" spans="1:15" ht="19.5" customHeight="1">
      <c r="A22" s="12">
        <v>14</v>
      </c>
      <c r="B22" s="50"/>
      <c r="C22" s="50"/>
      <c r="D22" s="50"/>
      <c r="E22" s="52"/>
      <c r="F22" s="53"/>
      <c r="G22" s="50"/>
      <c r="H22" s="74" t="s">
        <v>198</v>
      </c>
      <c r="I22" s="9">
        <v>62747</v>
      </c>
      <c r="J22" s="9">
        <v>50199</v>
      </c>
      <c r="K22" s="9">
        <v>12548</v>
      </c>
      <c r="L22" s="14"/>
      <c r="O22" s="76"/>
    </row>
    <row r="23" spans="1:15" ht="19.5" customHeight="1">
      <c r="A23" s="12">
        <v>15</v>
      </c>
      <c r="B23" s="50"/>
      <c r="C23" s="50"/>
      <c r="D23" s="50"/>
      <c r="E23" s="52"/>
      <c r="F23" s="53"/>
      <c r="G23" s="50"/>
      <c r="H23" s="74" t="s">
        <v>199</v>
      </c>
      <c r="I23" s="9">
        <v>38599</v>
      </c>
      <c r="J23" s="9">
        <v>20420</v>
      </c>
      <c r="K23" s="9">
        <v>18179</v>
      </c>
      <c r="L23" s="14"/>
      <c r="O23" s="76"/>
    </row>
    <row r="24" spans="1:15" ht="19.5" customHeight="1">
      <c r="A24" s="12">
        <v>16</v>
      </c>
      <c r="B24" s="50"/>
      <c r="C24" s="50">
        <v>3</v>
      </c>
      <c r="D24" s="50"/>
      <c r="E24" s="56" t="s">
        <v>167</v>
      </c>
      <c r="F24" s="57">
        <f>SUM(F25:F33)</f>
        <v>3</v>
      </c>
      <c r="G24" s="36"/>
      <c r="H24" s="56" t="s">
        <v>167</v>
      </c>
      <c r="I24" s="60">
        <v>347630</v>
      </c>
      <c r="J24" s="60">
        <v>260693</v>
      </c>
      <c r="K24" s="60">
        <v>86937</v>
      </c>
      <c r="L24" s="58"/>
      <c r="O24" s="76"/>
    </row>
    <row r="25" spans="1:15" ht="19.5" customHeight="1">
      <c r="A25" s="12">
        <v>17</v>
      </c>
      <c r="B25" s="50">
        <v>2</v>
      </c>
      <c r="C25" s="50">
        <v>4</v>
      </c>
      <c r="D25" s="50" t="s">
        <v>110</v>
      </c>
      <c r="E25" s="52" t="s">
        <v>112</v>
      </c>
      <c r="F25" s="53">
        <v>1</v>
      </c>
      <c r="G25" s="50">
        <v>1</v>
      </c>
      <c r="H25" s="52" t="s">
        <v>13</v>
      </c>
      <c r="I25" s="9">
        <v>183928</v>
      </c>
      <c r="J25" s="9">
        <v>137930</v>
      </c>
      <c r="K25" s="9">
        <v>45998</v>
      </c>
      <c r="L25" s="14"/>
      <c r="O25" s="76"/>
    </row>
    <row r="26" spans="1:15" ht="19.5" customHeight="1">
      <c r="A26" s="12">
        <v>18</v>
      </c>
      <c r="B26" s="50"/>
      <c r="C26" s="50"/>
      <c r="D26" s="50"/>
      <c r="E26" s="52"/>
      <c r="F26" s="53"/>
      <c r="G26" s="50"/>
      <c r="H26" s="75" t="s">
        <v>200</v>
      </c>
      <c r="I26" s="9">
        <v>21666</v>
      </c>
      <c r="J26" s="9">
        <v>16247</v>
      </c>
      <c r="K26" s="9">
        <v>5419</v>
      </c>
      <c r="L26" s="14"/>
      <c r="O26" s="76"/>
    </row>
    <row r="27" spans="1:15" ht="19.5" customHeight="1">
      <c r="A27" s="12">
        <v>19</v>
      </c>
      <c r="B27" s="50"/>
      <c r="C27" s="50"/>
      <c r="D27" s="50"/>
      <c r="E27" s="52"/>
      <c r="F27" s="53"/>
      <c r="G27" s="50"/>
      <c r="H27" s="75" t="s">
        <v>201</v>
      </c>
      <c r="I27" s="9">
        <v>32169</v>
      </c>
      <c r="J27" s="9">
        <v>24124</v>
      </c>
      <c r="K27" s="9">
        <v>8045</v>
      </c>
      <c r="L27" s="14"/>
      <c r="O27" s="76"/>
    </row>
    <row r="28" spans="1:15" ht="19.5" customHeight="1">
      <c r="A28" s="12">
        <v>20</v>
      </c>
      <c r="B28" s="50"/>
      <c r="C28" s="50"/>
      <c r="D28" s="50"/>
      <c r="E28" s="52"/>
      <c r="F28" s="53"/>
      <c r="G28" s="50"/>
      <c r="H28" s="75" t="s">
        <v>202</v>
      </c>
      <c r="I28" s="9">
        <v>47693</v>
      </c>
      <c r="J28" s="9">
        <v>35766</v>
      </c>
      <c r="K28" s="9">
        <v>11927</v>
      </c>
      <c r="L28" s="14"/>
      <c r="O28" s="76"/>
    </row>
    <row r="29" spans="1:15" ht="19.5" customHeight="1">
      <c r="A29" s="12">
        <v>21</v>
      </c>
      <c r="B29" s="50"/>
      <c r="C29" s="50"/>
      <c r="D29" s="50"/>
      <c r="E29" s="52"/>
      <c r="F29" s="53"/>
      <c r="G29" s="50"/>
      <c r="H29" s="75" t="s">
        <v>203</v>
      </c>
      <c r="I29" s="9">
        <v>25456</v>
      </c>
      <c r="J29" s="9">
        <v>19090</v>
      </c>
      <c r="K29" s="9">
        <v>6366</v>
      </c>
      <c r="L29" s="14"/>
      <c r="O29" s="76"/>
    </row>
    <row r="30" spans="1:15" ht="19.5" customHeight="1">
      <c r="A30" s="12">
        <v>22</v>
      </c>
      <c r="B30" s="50"/>
      <c r="C30" s="50"/>
      <c r="D30" s="50"/>
      <c r="E30" s="52"/>
      <c r="F30" s="53"/>
      <c r="G30" s="50"/>
      <c r="H30" s="75" t="s">
        <v>204</v>
      </c>
      <c r="I30" s="9">
        <v>37227</v>
      </c>
      <c r="J30" s="9">
        <v>27917</v>
      </c>
      <c r="K30" s="9">
        <v>9310</v>
      </c>
      <c r="L30" s="14"/>
      <c r="O30" s="76"/>
    </row>
    <row r="31" spans="1:15" ht="19.5" customHeight="1">
      <c r="A31" s="12">
        <v>23</v>
      </c>
      <c r="B31" s="50"/>
      <c r="C31" s="50"/>
      <c r="D31" s="50"/>
      <c r="E31" s="52"/>
      <c r="F31" s="53"/>
      <c r="G31" s="50"/>
      <c r="H31" s="75" t="s">
        <v>205</v>
      </c>
      <c r="I31" s="9">
        <v>19717</v>
      </c>
      <c r="J31" s="9">
        <v>14786</v>
      </c>
      <c r="K31" s="9">
        <v>4931</v>
      </c>
      <c r="L31" s="14"/>
      <c r="O31" s="76"/>
    </row>
    <row r="32" spans="1:15" ht="19.5" customHeight="1">
      <c r="A32" s="12">
        <v>24</v>
      </c>
      <c r="B32" s="50">
        <v>3</v>
      </c>
      <c r="C32" s="50">
        <v>5</v>
      </c>
      <c r="D32" s="50" t="s">
        <v>110</v>
      </c>
      <c r="E32" s="52" t="s">
        <v>113</v>
      </c>
      <c r="F32" s="53">
        <v>1</v>
      </c>
      <c r="G32" s="50">
        <v>1</v>
      </c>
      <c r="H32" s="52" t="s">
        <v>27</v>
      </c>
      <c r="I32" s="9">
        <v>107909</v>
      </c>
      <c r="J32" s="9">
        <v>80923</v>
      </c>
      <c r="K32" s="9">
        <v>26986</v>
      </c>
      <c r="L32" s="14"/>
      <c r="O32" s="76"/>
    </row>
    <row r="33" spans="1:15" ht="19.5" customHeight="1">
      <c r="A33" s="12">
        <v>25</v>
      </c>
      <c r="B33" s="50">
        <v>4</v>
      </c>
      <c r="C33" s="50">
        <v>6</v>
      </c>
      <c r="D33" s="50" t="s">
        <v>110</v>
      </c>
      <c r="E33" s="52" t="s">
        <v>114</v>
      </c>
      <c r="F33" s="53">
        <v>1</v>
      </c>
      <c r="G33" s="50">
        <v>1</v>
      </c>
      <c r="H33" s="52" t="s">
        <v>28</v>
      </c>
      <c r="I33" s="9">
        <v>55793</v>
      </c>
      <c r="J33" s="9">
        <v>41840</v>
      </c>
      <c r="K33" s="9">
        <v>13953</v>
      </c>
      <c r="L33" s="14"/>
      <c r="O33" s="76"/>
    </row>
    <row r="34" spans="1:15" ht="19.5" customHeight="1">
      <c r="A34" s="12">
        <v>26</v>
      </c>
      <c r="B34" s="50"/>
      <c r="C34" s="50">
        <v>7</v>
      </c>
      <c r="D34" s="50"/>
      <c r="E34" s="56" t="s">
        <v>168</v>
      </c>
      <c r="F34" s="57">
        <f>SUM(F35:F46)</f>
        <v>6</v>
      </c>
      <c r="G34" s="36"/>
      <c r="H34" s="56" t="s">
        <v>168</v>
      </c>
      <c r="I34" s="60">
        <v>241732</v>
      </c>
      <c r="J34" s="60">
        <v>181278</v>
      </c>
      <c r="K34" s="60">
        <v>60454</v>
      </c>
      <c r="L34" s="58"/>
      <c r="O34" s="76"/>
    </row>
    <row r="35" spans="1:15" ht="19.5" customHeight="1">
      <c r="A35" s="12">
        <v>27</v>
      </c>
      <c r="B35" s="50">
        <v>5</v>
      </c>
      <c r="C35" s="50">
        <v>8</v>
      </c>
      <c r="D35" s="50" t="s">
        <v>115</v>
      </c>
      <c r="E35" s="52" t="s">
        <v>116</v>
      </c>
      <c r="F35" s="54">
        <v>1</v>
      </c>
      <c r="G35" s="50">
        <v>1</v>
      </c>
      <c r="H35" s="52" t="s">
        <v>14</v>
      </c>
      <c r="I35" s="9">
        <v>134801</v>
      </c>
      <c r="J35" s="9">
        <v>101089</v>
      </c>
      <c r="K35" s="9">
        <v>33712</v>
      </c>
      <c r="L35" s="14"/>
      <c r="O35" s="76"/>
    </row>
    <row r="36" spans="1:15" ht="19.5" customHeight="1">
      <c r="A36" s="12">
        <v>28</v>
      </c>
      <c r="B36" s="50"/>
      <c r="C36" s="50"/>
      <c r="D36" s="50"/>
      <c r="E36" s="52"/>
      <c r="F36" s="53"/>
      <c r="G36" s="50"/>
      <c r="H36" s="75" t="s">
        <v>200</v>
      </c>
      <c r="I36" s="9">
        <v>27747</v>
      </c>
      <c r="J36" s="9">
        <v>20808</v>
      </c>
      <c r="K36" s="9">
        <v>6939</v>
      </c>
      <c r="L36" s="14"/>
      <c r="O36" s="76"/>
    </row>
    <row r="37" spans="1:15" ht="19.5" customHeight="1">
      <c r="A37" s="12">
        <v>29</v>
      </c>
      <c r="B37" s="50"/>
      <c r="C37" s="50"/>
      <c r="D37" s="50"/>
      <c r="E37" s="52"/>
      <c r="F37" s="53"/>
      <c r="G37" s="50"/>
      <c r="H37" s="75" t="s">
        <v>206</v>
      </c>
      <c r="I37" s="9">
        <v>17935</v>
      </c>
      <c r="J37" s="9">
        <v>13450</v>
      </c>
      <c r="K37" s="9">
        <v>4485</v>
      </c>
      <c r="L37" s="14"/>
      <c r="O37" s="76"/>
    </row>
    <row r="38" spans="1:15" ht="19.5" customHeight="1">
      <c r="A38" s="12">
        <v>30</v>
      </c>
      <c r="B38" s="50"/>
      <c r="C38" s="50"/>
      <c r="D38" s="50"/>
      <c r="E38" s="52"/>
      <c r="F38" s="53"/>
      <c r="G38" s="50"/>
      <c r="H38" s="75" t="s">
        <v>207</v>
      </c>
      <c r="I38" s="9">
        <v>32199</v>
      </c>
      <c r="J38" s="9">
        <v>24146</v>
      </c>
      <c r="K38" s="9">
        <v>8053</v>
      </c>
      <c r="L38" s="14"/>
      <c r="O38" s="76"/>
    </row>
    <row r="39" spans="1:15" ht="19.5" customHeight="1">
      <c r="A39" s="12">
        <v>31</v>
      </c>
      <c r="B39" s="50"/>
      <c r="C39" s="50"/>
      <c r="D39" s="50"/>
      <c r="E39" s="52"/>
      <c r="F39" s="53"/>
      <c r="G39" s="50"/>
      <c r="H39" s="75" t="s">
        <v>208</v>
      </c>
      <c r="I39" s="9">
        <v>13102</v>
      </c>
      <c r="J39" s="9">
        <v>9825</v>
      </c>
      <c r="K39" s="9">
        <v>3277</v>
      </c>
      <c r="L39" s="14"/>
      <c r="O39" s="76"/>
    </row>
    <row r="40" spans="1:15" ht="19.5" customHeight="1">
      <c r="A40" s="12">
        <v>32</v>
      </c>
      <c r="B40" s="50"/>
      <c r="C40" s="50"/>
      <c r="D40" s="50"/>
      <c r="E40" s="52"/>
      <c r="F40" s="53"/>
      <c r="G40" s="50"/>
      <c r="H40" s="75" t="s">
        <v>209</v>
      </c>
      <c r="I40" s="9">
        <v>26039</v>
      </c>
      <c r="J40" s="9">
        <v>19527</v>
      </c>
      <c r="K40" s="9">
        <v>6512</v>
      </c>
      <c r="L40" s="14"/>
      <c r="O40" s="76"/>
    </row>
    <row r="41" spans="1:15" ht="19.5" customHeight="1">
      <c r="A41" s="12">
        <v>33</v>
      </c>
      <c r="B41" s="50"/>
      <c r="C41" s="50"/>
      <c r="D41" s="50"/>
      <c r="E41" s="52"/>
      <c r="F41" s="53"/>
      <c r="G41" s="50"/>
      <c r="H41" s="75" t="s">
        <v>210</v>
      </c>
      <c r="I41" s="9">
        <v>17779</v>
      </c>
      <c r="J41" s="9">
        <v>13333</v>
      </c>
      <c r="K41" s="9">
        <v>4446</v>
      </c>
      <c r="L41" s="14"/>
      <c r="O41" s="76"/>
    </row>
    <row r="42" spans="1:15" ht="19.5" customHeight="1">
      <c r="A42" s="12">
        <v>34</v>
      </c>
      <c r="B42" s="50">
        <v>6</v>
      </c>
      <c r="C42" s="50">
        <v>9</v>
      </c>
      <c r="D42" s="50" t="s">
        <v>115</v>
      </c>
      <c r="E42" s="52" t="s">
        <v>117</v>
      </c>
      <c r="F42" s="54">
        <v>1</v>
      </c>
      <c r="G42" s="50">
        <v>1</v>
      </c>
      <c r="H42" s="52" t="s">
        <v>29</v>
      </c>
      <c r="I42" s="9">
        <v>7297</v>
      </c>
      <c r="J42" s="9">
        <v>5472</v>
      </c>
      <c r="K42" s="9">
        <v>1825</v>
      </c>
      <c r="L42" s="14"/>
      <c r="O42" s="76"/>
    </row>
    <row r="43" spans="1:15" ht="19.5" customHeight="1">
      <c r="A43" s="12">
        <v>35</v>
      </c>
      <c r="B43" s="50">
        <v>7</v>
      </c>
      <c r="C43" s="50">
        <v>10</v>
      </c>
      <c r="D43" s="50" t="s">
        <v>115</v>
      </c>
      <c r="E43" s="52" t="s">
        <v>118</v>
      </c>
      <c r="F43" s="54">
        <v>1</v>
      </c>
      <c r="G43" s="50">
        <v>1</v>
      </c>
      <c r="H43" s="52" t="s">
        <v>30</v>
      </c>
      <c r="I43" s="9">
        <v>17238</v>
      </c>
      <c r="J43" s="9">
        <v>12927</v>
      </c>
      <c r="K43" s="9">
        <v>4311</v>
      </c>
      <c r="L43" s="14"/>
      <c r="O43" s="76"/>
    </row>
    <row r="44" spans="1:15" ht="19.5" customHeight="1">
      <c r="A44" s="12">
        <v>36</v>
      </c>
      <c r="B44" s="50">
        <v>8</v>
      </c>
      <c r="C44" s="50">
        <v>11</v>
      </c>
      <c r="D44" s="50" t="s">
        <v>115</v>
      </c>
      <c r="E44" s="52" t="s">
        <v>119</v>
      </c>
      <c r="F44" s="54">
        <v>1</v>
      </c>
      <c r="G44" s="50">
        <v>1</v>
      </c>
      <c r="H44" s="52" t="s">
        <v>31</v>
      </c>
      <c r="I44" s="9">
        <v>20053</v>
      </c>
      <c r="J44" s="9">
        <v>15038</v>
      </c>
      <c r="K44" s="9">
        <v>5015</v>
      </c>
      <c r="L44" s="14"/>
      <c r="O44" s="76"/>
    </row>
    <row r="45" spans="1:15" ht="19.5" customHeight="1">
      <c r="A45" s="12">
        <v>37</v>
      </c>
      <c r="B45" s="50">
        <v>9</v>
      </c>
      <c r="C45" s="50">
        <v>12</v>
      </c>
      <c r="D45" s="50" t="s">
        <v>115</v>
      </c>
      <c r="E45" s="52" t="s">
        <v>120</v>
      </c>
      <c r="F45" s="54">
        <v>1</v>
      </c>
      <c r="G45" s="50">
        <v>1</v>
      </c>
      <c r="H45" s="52" t="s">
        <v>32</v>
      </c>
      <c r="I45" s="9">
        <v>24305</v>
      </c>
      <c r="J45" s="9">
        <v>18227</v>
      </c>
      <c r="K45" s="9">
        <v>6078</v>
      </c>
      <c r="L45" s="14"/>
      <c r="O45" s="76"/>
    </row>
    <row r="46" spans="1:15" ht="19.5" customHeight="1">
      <c r="A46" s="12">
        <v>38</v>
      </c>
      <c r="B46" s="50">
        <v>10</v>
      </c>
      <c r="C46" s="50">
        <v>13</v>
      </c>
      <c r="D46" s="50" t="s">
        <v>115</v>
      </c>
      <c r="E46" s="52" t="s">
        <v>121</v>
      </c>
      <c r="F46" s="54">
        <v>1</v>
      </c>
      <c r="G46" s="50">
        <v>1</v>
      </c>
      <c r="H46" s="52" t="s">
        <v>33</v>
      </c>
      <c r="I46" s="9">
        <v>38038</v>
      </c>
      <c r="J46" s="9">
        <v>28525</v>
      </c>
      <c r="K46" s="9">
        <v>9513</v>
      </c>
      <c r="L46" s="14"/>
      <c r="O46" s="76"/>
    </row>
    <row r="47" spans="1:15" ht="19.5" customHeight="1">
      <c r="A47" s="12">
        <v>39</v>
      </c>
      <c r="B47" s="50"/>
      <c r="C47" s="50">
        <v>14</v>
      </c>
      <c r="D47" s="50"/>
      <c r="E47" s="56" t="s">
        <v>169</v>
      </c>
      <c r="F47" s="57">
        <f>SUM(F48:F55)</f>
        <v>2</v>
      </c>
      <c r="G47" s="36"/>
      <c r="H47" s="56" t="s">
        <v>169</v>
      </c>
      <c r="I47" s="60">
        <v>301836</v>
      </c>
      <c r="J47" s="60">
        <v>226351</v>
      </c>
      <c r="K47" s="60">
        <v>75485</v>
      </c>
      <c r="L47" s="58"/>
      <c r="O47" s="76"/>
    </row>
    <row r="48" spans="1:15" ht="19.5" customHeight="1">
      <c r="A48" s="12">
        <v>40</v>
      </c>
      <c r="B48" s="50">
        <v>11</v>
      </c>
      <c r="C48" s="50">
        <v>15</v>
      </c>
      <c r="D48" s="50" t="s">
        <v>110</v>
      </c>
      <c r="E48" s="52" t="s">
        <v>122</v>
      </c>
      <c r="F48" s="53">
        <v>1</v>
      </c>
      <c r="G48" s="50">
        <v>1</v>
      </c>
      <c r="H48" s="52" t="s">
        <v>15</v>
      </c>
      <c r="I48" s="9">
        <v>271267</v>
      </c>
      <c r="J48" s="9">
        <v>203427</v>
      </c>
      <c r="K48" s="9">
        <v>67840</v>
      </c>
      <c r="L48" s="14"/>
      <c r="O48" s="76"/>
    </row>
    <row r="49" spans="1:15" ht="19.5" customHeight="1">
      <c r="A49" s="12">
        <v>41</v>
      </c>
      <c r="B49" s="50"/>
      <c r="C49" s="50"/>
      <c r="D49" s="50"/>
      <c r="E49" s="52"/>
      <c r="F49" s="53"/>
      <c r="G49" s="50"/>
      <c r="H49" s="75" t="s">
        <v>200</v>
      </c>
      <c r="I49" s="9">
        <v>3218</v>
      </c>
      <c r="J49" s="9">
        <v>2413</v>
      </c>
      <c r="K49" s="9">
        <v>805</v>
      </c>
      <c r="L49" s="14"/>
      <c r="O49" s="76"/>
    </row>
    <row r="50" spans="1:15" ht="19.5" customHeight="1">
      <c r="A50" s="12">
        <v>42</v>
      </c>
      <c r="B50" s="50"/>
      <c r="C50" s="50"/>
      <c r="D50" s="50"/>
      <c r="E50" s="52"/>
      <c r="F50" s="53"/>
      <c r="G50" s="50"/>
      <c r="H50" s="75" t="s">
        <v>211</v>
      </c>
      <c r="I50" s="9">
        <v>44186</v>
      </c>
      <c r="J50" s="9">
        <v>33136</v>
      </c>
      <c r="K50" s="9">
        <v>11050</v>
      </c>
      <c r="L50" s="14"/>
      <c r="O50" s="76"/>
    </row>
    <row r="51" spans="1:15" ht="19.5" customHeight="1">
      <c r="A51" s="12">
        <v>43</v>
      </c>
      <c r="B51" s="50"/>
      <c r="C51" s="50"/>
      <c r="D51" s="50"/>
      <c r="E51" s="52"/>
      <c r="F51" s="53"/>
      <c r="G51" s="50"/>
      <c r="H51" s="75" t="s">
        <v>212</v>
      </c>
      <c r="I51" s="9">
        <v>37004</v>
      </c>
      <c r="J51" s="9">
        <v>27750</v>
      </c>
      <c r="K51" s="9">
        <v>9254</v>
      </c>
      <c r="L51" s="14"/>
      <c r="O51" s="76"/>
    </row>
    <row r="52" spans="1:15" ht="19.5" customHeight="1">
      <c r="A52" s="12">
        <v>44</v>
      </c>
      <c r="B52" s="50"/>
      <c r="C52" s="50"/>
      <c r="D52" s="50"/>
      <c r="E52" s="52"/>
      <c r="F52" s="53"/>
      <c r="G52" s="50"/>
      <c r="H52" s="75" t="s">
        <v>213</v>
      </c>
      <c r="I52" s="9">
        <v>74525</v>
      </c>
      <c r="J52" s="9">
        <v>55887</v>
      </c>
      <c r="K52" s="9">
        <v>18638</v>
      </c>
      <c r="L52" s="14"/>
      <c r="O52" s="76"/>
    </row>
    <row r="53" spans="1:15" ht="19.5" customHeight="1">
      <c r="A53" s="12">
        <v>45</v>
      </c>
      <c r="B53" s="50"/>
      <c r="C53" s="50"/>
      <c r="D53" s="50"/>
      <c r="E53" s="52"/>
      <c r="F53" s="53"/>
      <c r="G53" s="50"/>
      <c r="H53" s="75" t="s">
        <v>214</v>
      </c>
      <c r="I53" s="9">
        <v>71135</v>
      </c>
      <c r="J53" s="9">
        <v>53345</v>
      </c>
      <c r="K53" s="9">
        <v>17790</v>
      </c>
      <c r="L53" s="14"/>
      <c r="O53" s="76"/>
    </row>
    <row r="54" spans="1:15" ht="19.5" customHeight="1">
      <c r="A54" s="12">
        <v>46</v>
      </c>
      <c r="B54" s="50"/>
      <c r="C54" s="50"/>
      <c r="D54" s="50"/>
      <c r="E54" s="52"/>
      <c r="F54" s="53"/>
      <c r="G54" s="50"/>
      <c r="H54" s="75" t="s">
        <v>215</v>
      </c>
      <c r="I54" s="9">
        <v>41199</v>
      </c>
      <c r="J54" s="9">
        <v>30896</v>
      </c>
      <c r="K54" s="9">
        <v>10303</v>
      </c>
      <c r="L54" s="14"/>
      <c r="O54" s="76"/>
    </row>
    <row r="55" spans="1:15" ht="19.5" customHeight="1">
      <c r="A55" s="12">
        <v>47</v>
      </c>
      <c r="B55" s="50">
        <v>12</v>
      </c>
      <c r="C55" s="50">
        <v>16</v>
      </c>
      <c r="D55" s="50" t="s">
        <v>110</v>
      </c>
      <c r="E55" s="52" t="s">
        <v>123</v>
      </c>
      <c r="F55" s="53">
        <v>1</v>
      </c>
      <c r="G55" s="50">
        <v>1</v>
      </c>
      <c r="H55" s="52" t="s">
        <v>34</v>
      </c>
      <c r="I55" s="9">
        <v>30569</v>
      </c>
      <c r="J55" s="9">
        <v>22924</v>
      </c>
      <c r="K55" s="9">
        <v>7645</v>
      </c>
      <c r="L55" s="14"/>
      <c r="O55" s="76"/>
    </row>
    <row r="56" spans="1:15" ht="19.5" customHeight="1">
      <c r="A56" s="12">
        <v>48</v>
      </c>
      <c r="B56" s="50"/>
      <c r="C56" s="50">
        <v>17</v>
      </c>
      <c r="D56" s="50"/>
      <c r="E56" s="56" t="s">
        <v>170</v>
      </c>
      <c r="F56" s="57">
        <f>SUM(F57:F67)</f>
        <v>5</v>
      </c>
      <c r="G56" s="36"/>
      <c r="H56" s="56" t="s">
        <v>170</v>
      </c>
      <c r="I56" s="60">
        <v>790069</v>
      </c>
      <c r="J56" s="60">
        <v>592484</v>
      </c>
      <c r="K56" s="60">
        <v>197585</v>
      </c>
      <c r="L56" s="58"/>
      <c r="O56" s="76"/>
    </row>
    <row r="57" spans="1:15" ht="19.5" customHeight="1">
      <c r="A57" s="12">
        <v>49</v>
      </c>
      <c r="B57" s="50">
        <v>13</v>
      </c>
      <c r="C57" s="50">
        <v>18</v>
      </c>
      <c r="D57" s="50" t="s">
        <v>110</v>
      </c>
      <c r="E57" s="52" t="s">
        <v>124</v>
      </c>
      <c r="F57" s="53">
        <v>1</v>
      </c>
      <c r="G57" s="50">
        <v>1</v>
      </c>
      <c r="H57" s="52" t="s">
        <v>16</v>
      </c>
      <c r="I57" s="9">
        <v>437842</v>
      </c>
      <c r="J57" s="9">
        <v>328344</v>
      </c>
      <c r="K57" s="9">
        <v>109498</v>
      </c>
      <c r="L57" s="14"/>
      <c r="O57" s="76"/>
    </row>
    <row r="58" spans="1:15" ht="19.5" customHeight="1">
      <c r="A58" s="12">
        <v>50</v>
      </c>
      <c r="B58" s="50"/>
      <c r="C58" s="50"/>
      <c r="D58" s="50"/>
      <c r="E58" s="52"/>
      <c r="F58" s="53"/>
      <c r="G58" s="50"/>
      <c r="H58" s="75" t="s">
        <v>200</v>
      </c>
      <c r="I58" s="9">
        <v>161518</v>
      </c>
      <c r="J58" s="9">
        <v>121125</v>
      </c>
      <c r="K58" s="9">
        <v>40393</v>
      </c>
      <c r="L58" s="14"/>
      <c r="O58" s="76"/>
    </row>
    <row r="59" spans="1:15" ht="19.5" customHeight="1">
      <c r="A59" s="12">
        <v>51</v>
      </c>
      <c r="B59" s="50"/>
      <c r="C59" s="50"/>
      <c r="D59" s="50"/>
      <c r="E59" s="52"/>
      <c r="F59" s="53"/>
      <c r="G59" s="50"/>
      <c r="H59" s="75" t="s">
        <v>216</v>
      </c>
      <c r="I59" s="9">
        <v>0</v>
      </c>
      <c r="J59" s="9">
        <v>0</v>
      </c>
      <c r="K59" s="9">
        <v>0</v>
      </c>
      <c r="L59" s="14"/>
      <c r="O59" s="76"/>
    </row>
    <row r="60" spans="1:15" ht="19.5" customHeight="1">
      <c r="A60" s="12">
        <v>52</v>
      </c>
      <c r="B60" s="50"/>
      <c r="C60" s="50"/>
      <c r="D60" s="50"/>
      <c r="E60" s="52"/>
      <c r="F60" s="53"/>
      <c r="G60" s="50"/>
      <c r="H60" s="75" t="s">
        <v>217</v>
      </c>
      <c r="I60" s="9">
        <v>60103</v>
      </c>
      <c r="J60" s="9">
        <v>45072</v>
      </c>
      <c r="K60" s="9">
        <v>15031</v>
      </c>
      <c r="L60" s="14"/>
      <c r="O60" s="76"/>
    </row>
    <row r="61" spans="1:15" ht="19.5" customHeight="1">
      <c r="A61" s="12">
        <v>53</v>
      </c>
      <c r="B61" s="50"/>
      <c r="C61" s="50"/>
      <c r="D61" s="50"/>
      <c r="E61" s="52"/>
      <c r="F61" s="53"/>
      <c r="G61" s="50"/>
      <c r="H61" s="75" t="s">
        <v>218</v>
      </c>
      <c r="I61" s="9">
        <v>76709</v>
      </c>
      <c r="J61" s="9">
        <v>57525</v>
      </c>
      <c r="K61" s="9">
        <v>19184</v>
      </c>
      <c r="L61" s="14"/>
      <c r="O61" s="76"/>
    </row>
    <row r="62" spans="1:15" ht="19.5" customHeight="1">
      <c r="A62" s="12">
        <v>54</v>
      </c>
      <c r="B62" s="50"/>
      <c r="C62" s="50"/>
      <c r="D62" s="50"/>
      <c r="E62" s="52"/>
      <c r="F62" s="53"/>
      <c r="G62" s="50"/>
      <c r="H62" s="75" t="s">
        <v>219</v>
      </c>
      <c r="I62" s="9">
        <v>54414</v>
      </c>
      <c r="J62" s="9">
        <v>40806</v>
      </c>
      <c r="K62" s="9">
        <v>13608</v>
      </c>
      <c r="L62" s="14"/>
      <c r="O62" s="76"/>
    </row>
    <row r="63" spans="1:15" ht="19.5" customHeight="1">
      <c r="A63" s="12">
        <v>55</v>
      </c>
      <c r="B63" s="50"/>
      <c r="C63" s="50"/>
      <c r="D63" s="50"/>
      <c r="E63" s="52"/>
      <c r="F63" s="53"/>
      <c r="G63" s="50"/>
      <c r="H63" s="75" t="s">
        <v>220</v>
      </c>
      <c r="I63" s="9">
        <v>85098</v>
      </c>
      <c r="J63" s="9">
        <v>63816</v>
      </c>
      <c r="K63" s="9">
        <v>21282</v>
      </c>
      <c r="L63" s="14"/>
      <c r="O63" s="76"/>
    </row>
    <row r="64" spans="1:15" ht="19.5" customHeight="1">
      <c r="A64" s="12">
        <v>56</v>
      </c>
      <c r="B64" s="50">
        <v>14</v>
      </c>
      <c r="C64" s="50">
        <v>19</v>
      </c>
      <c r="D64" s="50" t="s">
        <v>110</v>
      </c>
      <c r="E64" s="52" t="s">
        <v>125</v>
      </c>
      <c r="F64" s="53">
        <v>1</v>
      </c>
      <c r="G64" s="50">
        <v>1</v>
      </c>
      <c r="H64" s="52" t="s">
        <v>35</v>
      </c>
      <c r="I64" s="9">
        <v>61252</v>
      </c>
      <c r="J64" s="9">
        <v>45934</v>
      </c>
      <c r="K64" s="9">
        <v>15318</v>
      </c>
      <c r="L64" s="14"/>
      <c r="O64" s="76"/>
    </row>
    <row r="65" spans="1:15" ht="19.5" customHeight="1">
      <c r="A65" s="12">
        <v>57</v>
      </c>
      <c r="B65" s="50">
        <v>15</v>
      </c>
      <c r="C65" s="50">
        <v>20</v>
      </c>
      <c r="D65" s="50" t="s">
        <v>110</v>
      </c>
      <c r="E65" s="52" t="s">
        <v>126</v>
      </c>
      <c r="F65" s="53">
        <v>1</v>
      </c>
      <c r="G65" s="50">
        <v>1</v>
      </c>
      <c r="H65" s="52" t="s">
        <v>36</v>
      </c>
      <c r="I65" s="9">
        <v>88430</v>
      </c>
      <c r="J65" s="9">
        <v>66315</v>
      </c>
      <c r="K65" s="9">
        <v>22115</v>
      </c>
      <c r="L65" s="14"/>
      <c r="O65" s="76"/>
    </row>
    <row r="66" spans="1:15" ht="19.5" customHeight="1">
      <c r="A66" s="12">
        <v>58</v>
      </c>
      <c r="B66" s="50">
        <v>16</v>
      </c>
      <c r="C66" s="50">
        <v>21</v>
      </c>
      <c r="D66" s="50" t="s">
        <v>110</v>
      </c>
      <c r="E66" s="52" t="s">
        <v>127</v>
      </c>
      <c r="F66" s="53">
        <v>1</v>
      </c>
      <c r="G66" s="50">
        <v>1</v>
      </c>
      <c r="H66" s="52" t="s">
        <v>37</v>
      </c>
      <c r="I66" s="9">
        <v>140891</v>
      </c>
      <c r="J66" s="9">
        <v>105656</v>
      </c>
      <c r="K66" s="9">
        <v>35235</v>
      </c>
      <c r="L66" s="14"/>
      <c r="O66" s="76"/>
    </row>
    <row r="67" spans="1:15" ht="19.5" customHeight="1">
      <c r="A67" s="12">
        <v>59</v>
      </c>
      <c r="B67" s="50">
        <v>17</v>
      </c>
      <c r="C67" s="50">
        <v>22</v>
      </c>
      <c r="D67" s="50" t="s">
        <v>110</v>
      </c>
      <c r="E67" s="52" t="s">
        <v>128</v>
      </c>
      <c r="F67" s="53">
        <v>1</v>
      </c>
      <c r="G67" s="50">
        <v>1</v>
      </c>
      <c r="H67" s="52" t="s">
        <v>38</v>
      </c>
      <c r="I67" s="9">
        <v>61654</v>
      </c>
      <c r="J67" s="9">
        <v>46235</v>
      </c>
      <c r="K67" s="9">
        <v>15419</v>
      </c>
      <c r="L67" s="14"/>
      <c r="O67" s="76"/>
    </row>
    <row r="68" spans="1:15" ht="19.5" customHeight="1">
      <c r="A68" s="12">
        <v>60</v>
      </c>
      <c r="B68" s="50"/>
      <c r="C68" s="50">
        <v>23</v>
      </c>
      <c r="D68" s="50"/>
      <c r="E68" s="56" t="s">
        <v>171</v>
      </c>
      <c r="F68" s="57">
        <f>SUM(F69:F77)</f>
        <v>5</v>
      </c>
      <c r="G68" s="36"/>
      <c r="H68" s="56" t="s">
        <v>171</v>
      </c>
      <c r="I68" s="60">
        <v>478180</v>
      </c>
      <c r="J68" s="60">
        <v>358593</v>
      </c>
      <c r="K68" s="60">
        <v>119587</v>
      </c>
      <c r="L68" s="58"/>
      <c r="O68" s="76"/>
    </row>
    <row r="69" spans="1:15" ht="19.5" customHeight="1">
      <c r="A69" s="12">
        <v>61</v>
      </c>
      <c r="B69" s="50">
        <v>18</v>
      </c>
      <c r="C69" s="50">
        <v>24</v>
      </c>
      <c r="D69" s="50" t="s">
        <v>129</v>
      </c>
      <c r="E69" s="52" t="s">
        <v>130</v>
      </c>
      <c r="F69" s="55">
        <v>1</v>
      </c>
      <c r="G69" s="50">
        <v>1</v>
      </c>
      <c r="H69" s="52" t="s">
        <v>17</v>
      </c>
      <c r="I69" s="9">
        <v>222943</v>
      </c>
      <c r="J69" s="9">
        <v>167188</v>
      </c>
      <c r="K69" s="9">
        <v>55755</v>
      </c>
      <c r="L69" s="14"/>
      <c r="O69" s="76"/>
    </row>
    <row r="70" spans="1:15" ht="19.5" customHeight="1">
      <c r="A70" s="12">
        <v>62</v>
      </c>
      <c r="B70" s="50"/>
      <c r="C70" s="50"/>
      <c r="D70" s="50"/>
      <c r="E70" s="52"/>
      <c r="F70" s="53"/>
      <c r="G70" s="50"/>
      <c r="H70" s="75" t="s">
        <v>200</v>
      </c>
      <c r="I70" s="9">
        <v>52391</v>
      </c>
      <c r="J70" s="9">
        <v>39289</v>
      </c>
      <c r="K70" s="9">
        <v>13102</v>
      </c>
      <c r="L70" s="14"/>
      <c r="O70" s="76"/>
    </row>
    <row r="71" spans="1:15" ht="19.5" customHeight="1">
      <c r="A71" s="12">
        <v>63</v>
      </c>
      <c r="B71" s="50"/>
      <c r="C71" s="50"/>
      <c r="D71" s="50"/>
      <c r="E71" s="52"/>
      <c r="F71" s="53"/>
      <c r="G71" s="50"/>
      <c r="H71" s="75" t="s">
        <v>221</v>
      </c>
      <c r="I71" s="9">
        <v>54621</v>
      </c>
      <c r="J71" s="9">
        <v>40961</v>
      </c>
      <c r="K71" s="9">
        <v>13660</v>
      </c>
      <c r="L71" s="14"/>
      <c r="O71" s="76"/>
    </row>
    <row r="72" spans="1:15" ht="19.5" customHeight="1">
      <c r="A72" s="12">
        <v>64</v>
      </c>
      <c r="B72" s="50"/>
      <c r="C72" s="50"/>
      <c r="D72" s="50"/>
      <c r="E72" s="52"/>
      <c r="F72" s="53"/>
      <c r="G72" s="50"/>
      <c r="H72" s="75" t="s">
        <v>222</v>
      </c>
      <c r="I72" s="9">
        <v>52838</v>
      </c>
      <c r="J72" s="9">
        <v>39624</v>
      </c>
      <c r="K72" s="9">
        <v>13214</v>
      </c>
      <c r="L72" s="14"/>
      <c r="O72" s="76"/>
    </row>
    <row r="73" spans="1:15" ht="19.5" customHeight="1">
      <c r="A73" s="12">
        <v>65</v>
      </c>
      <c r="B73" s="50"/>
      <c r="C73" s="50"/>
      <c r="D73" s="50"/>
      <c r="E73" s="52"/>
      <c r="F73" s="53"/>
      <c r="G73" s="50"/>
      <c r="H73" s="75" t="s">
        <v>223</v>
      </c>
      <c r="I73" s="9">
        <v>63093</v>
      </c>
      <c r="J73" s="9">
        <v>47314</v>
      </c>
      <c r="K73" s="9">
        <v>15779</v>
      </c>
      <c r="L73" s="14"/>
      <c r="O73" s="76"/>
    </row>
    <row r="74" spans="1:15" ht="19.5" customHeight="1">
      <c r="A74" s="12">
        <v>66</v>
      </c>
      <c r="B74" s="50">
        <v>19</v>
      </c>
      <c r="C74" s="50">
        <v>25</v>
      </c>
      <c r="D74" s="50" t="s">
        <v>129</v>
      </c>
      <c r="E74" s="52" t="s">
        <v>131</v>
      </c>
      <c r="F74" s="55">
        <v>1</v>
      </c>
      <c r="G74" s="50">
        <v>1</v>
      </c>
      <c r="H74" s="52" t="s">
        <v>66</v>
      </c>
      <c r="I74" s="9">
        <v>42808</v>
      </c>
      <c r="J74" s="9">
        <v>32102</v>
      </c>
      <c r="K74" s="9">
        <v>10706</v>
      </c>
      <c r="L74" s="14"/>
      <c r="O74" s="76"/>
    </row>
    <row r="75" spans="1:15" ht="19.5" customHeight="1">
      <c r="A75" s="12">
        <v>67</v>
      </c>
      <c r="B75" s="50">
        <v>20</v>
      </c>
      <c r="C75" s="50">
        <v>26</v>
      </c>
      <c r="D75" s="50" t="s">
        <v>129</v>
      </c>
      <c r="E75" s="52" t="s">
        <v>132</v>
      </c>
      <c r="F75" s="55">
        <v>1</v>
      </c>
      <c r="G75" s="50">
        <v>1</v>
      </c>
      <c r="H75" s="52" t="s">
        <v>39</v>
      </c>
      <c r="I75" s="9">
        <v>107622</v>
      </c>
      <c r="J75" s="9">
        <v>80707</v>
      </c>
      <c r="K75" s="9">
        <v>26915</v>
      </c>
      <c r="L75" s="14"/>
      <c r="O75" s="76"/>
    </row>
    <row r="76" spans="1:15" ht="19.5" customHeight="1">
      <c r="A76" s="12">
        <v>68</v>
      </c>
      <c r="B76" s="50">
        <v>21</v>
      </c>
      <c r="C76" s="50">
        <v>27</v>
      </c>
      <c r="D76" s="50" t="s">
        <v>129</v>
      </c>
      <c r="E76" s="52" t="s">
        <v>133</v>
      </c>
      <c r="F76" s="55">
        <v>1</v>
      </c>
      <c r="G76" s="50">
        <v>1</v>
      </c>
      <c r="H76" s="52" t="s">
        <v>40</v>
      </c>
      <c r="I76" s="9">
        <v>36315</v>
      </c>
      <c r="J76" s="9">
        <v>27233</v>
      </c>
      <c r="K76" s="9">
        <v>9082</v>
      </c>
      <c r="L76" s="14"/>
      <c r="O76" s="76"/>
    </row>
    <row r="77" spans="1:15" ht="19.5" customHeight="1">
      <c r="A77" s="12">
        <v>69</v>
      </c>
      <c r="B77" s="50">
        <v>22</v>
      </c>
      <c r="C77" s="50">
        <v>28</v>
      </c>
      <c r="D77" s="50" t="s">
        <v>129</v>
      </c>
      <c r="E77" s="52" t="s">
        <v>134</v>
      </c>
      <c r="F77" s="55">
        <v>1</v>
      </c>
      <c r="G77" s="50">
        <v>1</v>
      </c>
      <c r="H77" s="52" t="s">
        <v>41</v>
      </c>
      <c r="I77" s="9">
        <v>68492</v>
      </c>
      <c r="J77" s="9">
        <v>51363</v>
      </c>
      <c r="K77" s="9">
        <v>17129</v>
      </c>
      <c r="L77" s="14"/>
      <c r="O77" s="76"/>
    </row>
    <row r="78" spans="1:15" ht="19.5" customHeight="1">
      <c r="A78" s="12">
        <v>70</v>
      </c>
      <c r="B78" s="50"/>
      <c r="C78" s="50">
        <v>29</v>
      </c>
      <c r="D78" s="50"/>
      <c r="E78" s="56" t="s">
        <v>172</v>
      </c>
      <c r="F78" s="57">
        <f>SUM(F79:F86)</f>
        <v>4</v>
      </c>
      <c r="G78" s="36"/>
      <c r="H78" s="56" t="s">
        <v>172</v>
      </c>
      <c r="I78" s="60">
        <v>101875</v>
      </c>
      <c r="J78" s="60">
        <v>76398</v>
      </c>
      <c r="K78" s="60">
        <v>25477</v>
      </c>
      <c r="L78" s="58"/>
      <c r="O78" s="76"/>
    </row>
    <row r="79" spans="1:15" ht="19.5" customHeight="1">
      <c r="A79" s="12">
        <v>71</v>
      </c>
      <c r="B79" s="50">
        <v>23</v>
      </c>
      <c r="C79" s="50">
        <v>30</v>
      </c>
      <c r="D79" s="50" t="s">
        <v>115</v>
      </c>
      <c r="E79" s="52" t="s">
        <v>135</v>
      </c>
      <c r="F79" s="54">
        <v>1</v>
      </c>
      <c r="G79" s="50">
        <v>1</v>
      </c>
      <c r="H79" s="52" t="s">
        <v>18</v>
      </c>
      <c r="I79" s="9">
        <v>73203</v>
      </c>
      <c r="J79" s="9">
        <v>54896</v>
      </c>
      <c r="K79" s="9">
        <v>18307</v>
      </c>
      <c r="L79" s="14"/>
      <c r="O79" s="76"/>
    </row>
    <row r="80" spans="1:15" ht="19.5" customHeight="1">
      <c r="A80" s="12">
        <v>72</v>
      </c>
      <c r="B80" s="50"/>
      <c r="C80" s="50"/>
      <c r="D80" s="50"/>
      <c r="E80" s="52"/>
      <c r="F80" s="54"/>
      <c r="G80" s="50"/>
      <c r="H80" s="52" t="s">
        <v>185</v>
      </c>
      <c r="I80" s="9">
        <f>I79-I81-I82-I83</f>
        <v>32658.002394253817</v>
      </c>
      <c r="J80" s="9">
        <v>24490</v>
      </c>
      <c r="K80" s="9">
        <v>8168.002394253817</v>
      </c>
      <c r="L80" s="14"/>
      <c r="O80" s="76"/>
    </row>
    <row r="81" spans="1:15" ht="19.5" customHeight="1">
      <c r="A81" s="12">
        <v>73</v>
      </c>
      <c r="B81" s="50"/>
      <c r="C81" s="50"/>
      <c r="D81" s="50"/>
      <c r="E81" s="52"/>
      <c r="F81" s="54"/>
      <c r="G81" s="50"/>
      <c r="H81" s="74" t="s">
        <v>182</v>
      </c>
      <c r="I81" s="9">
        <v>9698.08300079808</v>
      </c>
      <c r="J81" s="9">
        <v>7273</v>
      </c>
      <c r="K81" s="9">
        <v>2425.0830007980803</v>
      </c>
      <c r="L81" s="14"/>
      <c r="O81" s="76"/>
    </row>
    <row r="82" spans="1:15" ht="19.5" customHeight="1">
      <c r="A82" s="12">
        <v>74</v>
      </c>
      <c r="B82" s="50"/>
      <c r="C82" s="50"/>
      <c r="D82" s="50"/>
      <c r="E82" s="52"/>
      <c r="F82" s="54"/>
      <c r="G82" s="50"/>
      <c r="H82" s="74" t="s">
        <v>183</v>
      </c>
      <c r="I82" s="9">
        <v>18344.5666400638</v>
      </c>
      <c r="J82" s="9">
        <v>13757</v>
      </c>
      <c r="K82" s="9">
        <v>4587.5666400638</v>
      </c>
      <c r="L82" s="14"/>
      <c r="O82" s="76"/>
    </row>
    <row r="83" spans="1:15" ht="19.5" customHeight="1">
      <c r="A83" s="12">
        <v>75</v>
      </c>
      <c r="B83" s="50"/>
      <c r="C83" s="50"/>
      <c r="D83" s="50"/>
      <c r="E83" s="52"/>
      <c r="F83" s="54"/>
      <c r="G83" s="50"/>
      <c r="H83" s="74" t="s">
        <v>184</v>
      </c>
      <c r="I83" s="9">
        <v>12502.3479648843</v>
      </c>
      <c r="J83" s="9">
        <v>9376</v>
      </c>
      <c r="K83" s="9">
        <v>3126.3479648843004</v>
      </c>
      <c r="L83" s="14"/>
      <c r="O83" s="76"/>
    </row>
    <row r="84" spans="1:15" ht="19.5" customHeight="1">
      <c r="A84" s="12">
        <v>76</v>
      </c>
      <c r="B84" s="50">
        <v>24</v>
      </c>
      <c r="C84" s="50">
        <v>31</v>
      </c>
      <c r="D84" s="50" t="s">
        <v>115</v>
      </c>
      <c r="E84" s="52" t="s">
        <v>136</v>
      </c>
      <c r="F84" s="54">
        <v>1</v>
      </c>
      <c r="G84" s="50">
        <v>1</v>
      </c>
      <c r="H84" s="52" t="s">
        <v>42</v>
      </c>
      <c r="I84" s="9">
        <v>12641</v>
      </c>
      <c r="J84" s="9">
        <v>9480</v>
      </c>
      <c r="K84" s="9">
        <v>3161</v>
      </c>
      <c r="L84" s="14"/>
      <c r="O84" s="76"/>
    </row>
    <row r="85" spans="1:15" ht="19.5" customHeight="1">
      <c r="A85" s="12">
        <v>77</v>
      </c>
      <c r="B85" s="50">
        <v>25</v>
      </c>
      <c r="C85" s="50">
        <v>32</v>
      </c>
      <c r="D85" s="50" t="s">
        <v>115</v>
      </c>
      <c r="E85" s="52" t="s">
        <v>137</v>
      </c>
      <c r="F85" s="54">
        <v>1</v>
      </c>
      <c r="G85" s="50">
        <v>1</v>
      </c>
      <c r="H85" s="52" t="s">
        <v>43</v>
      </c>
      <c r="I85" s="9">
        <v>5286</v>
      </c>
      <c r="J85" s="9">
        <v>3964</v>
      </c>
      <c r="K85" s="9">
        <v>1322</v>
      </c>
      <c r="L85" s="14"/>
      <c r="O85" s="76"/>
    </row>
    <row r="86" spans="1:15" ht="19.5" customHeight="1">
      <c r="A86" s="12">
        <v>78</v>
      </c>
      <c r="B86" s="50">
        <v>26</v>
      </c>
      <c r="C86" s="50">
        <v>33</v>
      </c>
      <c r="D86" s="50" t="s">
        <v>115</v>
      </c>
      <c r="E86" s="52" t="s">
        <v>138</v>
      </c>
      <c r="F86" s="54">
        <v>1</v>
      </c>
      <c r="G86" s="50">
        <v>1</v>
      </c>
      <c r="H86" s="52" t="s">
        <v>44</v>
      </c>
      <c r="I86" s="9">
        <v>10745</v>
      </c>
      <c r="J86" s="9">
        <v>8058</v>
      </c>
      <c r="K86" s="9">
        <v>2687</v>
      </c>
      <c r="L86" s="14"/>
      <c r="O86" s="76"/>
    </row>
    <row r="87" spans="1:15" ht="19.5" customHeight="1">
      <c r="A87" s="12">
        <v>79</v>
      </c>
      <c r="B87" s="50"/>
      <c r="C87" s="50">
        <v>34</v>
      </c>
      <c r="D87" s="50"/>
      <c r="E87" s="56" t="s">
        <v>173</v>
      </c>
      <c r="F87" s="57">
        <f>SUM(F88:F96)</f>
        <v>4</v>
      </c>
      <c r="G87" s="36"/>
      <c r="H87" s="56" t="s">
        <v>173</v>
      </c>
      <c r="I87" s="60">
        <v>145028</v>
      </c>
      <c r="J87" s="60">
        <v>108759</v>
      </c>
      <c r="K87" s="60">
        <v>36269</v>
      </c>
      <c r="L87" s="58"/>
      <c r="O87" s="76"/>
    </row>
    <row r="88" spans="1:15" ht="19.5" customHeight="1">
      <c r="A88" s="12">
        <v>80</v>
      </c>
      <c r="B88" s="50">
        <v>27</v>
      </c>
      <c r="C88" s="50">
        <v>35</v>
      </c>
      <c r="D88" s="50" t="s">
        <v>115</v>
      </c>
      <c r="E88" s="52" t="s">
        <v>139</v>
      </c>
      <c r="F88" s="54">
        <v>1</v>
      </c>
      <c r="G88" s="50">
        <v>1</v>
      </c>
      <c r="H88" s="52" t="s">
        <v>19</v>
      </c>
      <c r="I88" s="9">
        <v>111471</v>
      </c>
      <c r="J88" s="9">
        <v>83594</v>
      </c>
      <c r="K88" s="9">
        <v>27877</v>
      </c>
      <c r="L88" s="14"/>
      <c r="O88" s="76"/>
    </row>
    <row r="89" spans="1:15" ht="19.5" customHeight="1">
      <c r="A89" s="12">
        <v>81</v>
      </c>
      <c r="B89" s="50"/>
      <c r="C89" s="50"/>
      <c r="D89" s="50"/>
      <c r="E89" s="52"/>
      <c r="F89" s="53"/>
      <c r="G89" s="50"/>
      <c r="H89" s="75" t="s">
        <v>200</v>
      </c>
      <c r="I89" s="9">
        <v>51527</v>
      </c>
      <c r="J89" s="9">
        <v>38641</v>
      </c>
      <c r="K89" s="9">
        <v>12886</v>
      </c>
      <c r="L89" s="14"/>
      <c r="O89" s="76"/>
    </row>
    <row r="90" spans="1:15" ht="19.5" customHeight="1">
      <c r="A90" s="12">
        <v>82</v>
      </c>
      <c r="B90" s="50"/>
      <c r="C90" s="50"/>
      <c r="D90" s="50"/>
      <c r="E90" s="52"/>
      <c r="F90" s="53"/>
      <c r="G90" s="50"/>
      <c r="H90" s="75" t="s">
        <v>224</v>
      </c>
      <c r="I90" s="9">
        <v>20681</v>
      </c>
      <c r="J90" s="9">
        <v>15509</v>
      </c>
      <c r="K90" s="9">
        <v>5172</v>
      </c>
      <c r="L90" s="14"/>
      <c r="O90" s="76"/>
    </row>
    <row r="91" spans="1:15" ht="19.5" customHeight="1">
      <c r="A91" s="12">
        <v>83</v>
      </c>
      <c r="B91" s="50"/>
      <c r="C91" s="50"/>
      <c r="D91" s="50"/>
      <c r="E91" s="52"/>
      <c r="F91" s="53"/>
      <c r="G91" s="50"/>
      <c r="H91" s="75" t="s">
        <v>225</v>
      </c>
      <c r="I91" s="9">
        <v>14962</v>
      </c>
      <c r="J91" s="9">
        <v>11220</v>
      </c>
      <c r="K91" s="9">
        <v>3742</v>
      </c>
      <c r="L91" s="14"/>
      <c r="O91" s="76"/>
    </row>
    <row r="92" spans="1:15" ht="19.5" customHeight="1">
      <c r="A92" s="12">
        <v>84</v>
      </c>
      <c r="B92" s="50"/>
      <c r="C92" s="50"/>
      <c r="D92" s="50"/>
      <c r="E92" s="52"/>
      <c r="F92" s="53"/>
      <c r="G92" s="50"/>
      <c r="H92" s="75" t="s">
        <v>226</v>
      </c>
      <c r="I92" s="9">
        <v>10018</v>
      </c>
      <c r="J92" s="9">
        <v>7513</v>
      </c>
      <c r="K92" s="9">
        <v>2505</v>
      </c>
      <c r="L92" s="14"/>
      <c r="O92" s="76"/>
    </row>
    <row r="93" spans="1:15" ht="19.5" customHeight="1">
      <c r="A93" s="12">
        <v>85</v>
      </c>
      <c r="B93" s="50"/>
      <c r="C93" s="50"/>
      <c r="D93" s="50"/>
      <c r="E93" s="52"/>
      <c r="F93" s="53"/>
      <c r="G93" s="50"/>
      <c r="H93" s="75" t="s">
        <v>227</v>
      </c>
      <c r="I93" s="9">
        <v>14283</v>
      </c>
      <c r="J93" s="9">
        <v>10711</v>
      </c>
      <c r="K93" s="9">
        <v>3572</v>
      </c>
      <c r="L93" s="14"/>
      <c r="O93" s="76"/>
    </row>
    <row r="94" spans="1:15" ht="19.5" customHeight="1">
      <c r="A94" s="12">
        <v>86</v>
      </c>
      <c r="B94" s="50">
        <v>28</v>
      </c>
      <c r="C94" s="50">
        <v>36</v>
      </c>
      <c r="D94" s="50" t="s">
        <v>115</v>
      </c>
      <c r="E94" s="52" t="s">
        <v>140</v>
      </c>
      <c r="F94" s="54">
        <v>1</v>
      </c>
      <c r="G94" s="50">
        <v>1</v>
      </c>
      <c r="H94" s="52" t="s">
        <v>45</v>
      </c>
      <c r="I94" s="9">
        <v>11952</v>
      </c>
      <c r="J94" s="9">
        <v>8963</v>
      </c>
      <c r="K94" s="9">
        <v>2989</v>
      </c>
      <c r="L94" s="14"/>
      <c r="O94" s="76"/>
    </row>
    <row r="95" spans="1:15" ht="19.5" customHeight="1">
      <c r="A95" s="12">
        <v>87</v>
      </c>
      <c r="B95" s="50">
        <v>29</v>
      </c>
      <c r="C95" s="50">
        <v>37</v>
      </c>
      <c r="D95" s="50" t="s">
        <v>115</v>
      </c>
      <c r="E95" s="52" t="s">
        <v>141</v>
      </c>
      <c r="F95" s="54">
        <v>1</v>
      </c>
      <c r="G95" s="50">
        <v>1</v>
      </c>
      <c r="H95" s="52" t="s">
        <v>46</v>
      </c>
      <c r="I95" s="9">
        <v>10573</v>
      </c>
      <c r="J95" s="9">
        <v>7929</v>
      </c>
      <c r="K95" s="9">
        <v>2644</v>
      </c>
      <c r="L95" s="14"/>
      <c r="O95" s="76"/>
    </row>
    <row r="96" spans="1:15" ht="19.5" customHeight="1">
      <c r="A96" s="12">
        <v>88</v>
      </c>
      <c r="B96" s="50">
        <v>30</v>
      </c>
      <c r="C96" s="50">
        <v>38</v>
      </c>
      <c r="D96" s="50" t="s">
        <v>115</v>
      </c>
      <c r="E96" s="52" t="s">
        <v>142</v>
      </c>
      <c r="F96" s="54">
        <v>1</v>
      </c>
      <c r="G96" s="50">
        <v>1</v>
      </c>
      <c r="H96" s="52" t="s">
        <v>47</v>
      </c>
      <c r="I96" s="9">
        <v>11032</v>
      </c>
      <c r="J96" s="9">
        <v>8273</v>
      </c>
      <c r="K96" s="9">
        <v>2759</v>
      </c>
      <c r="L96" s="14"/>
      <c r="O96" s="76"/>
    </row>
    <row r="97" spans="1:15" ht="19.5" customHeight="1">
      <c r="A97" s="12">
        <v>89</v>
      </c>
      <c r="B97" s="50"/>
      <c r="C97" s="50">
        <v>39</v>
      </c>
      <c r="D97" s="50"/>
      <c r="E97" s="56" t="s">
        <v>174</v>
      </c>
      <c r="F97" s="57">
        <f>SUM(F98:F108)</f>
        <v>7</v>
      </c>
      <c r="G97" s="36"/>
      <c r="H97" s="56" t="s">
        <v>174</v>
      </c>
      <c r="I97" s="60">
        <v>233458</v>
      </c>
      <c r="J97" s="60">
        <v>175074</v>
      </c>
      <c r="K97" s="60">
        <v>58384</v>
      </c>
      <c r="L97" s="58"/>
      <c r="O97" s="76"/>
    </row>
    <row r="98" spans="1:15" ht="19.5" customHeight="1">
      <c r="A98" s="12">
        <v>90</v>
      </c>
      <c r="B98" s="50">
        <v>31</v>
      </c>
      <c r="C98" s="50">
        <v>40</v>
      </c>
      <c r="D98" s="50" t="s">
        <v>115</v>
      </c>
      <c r="E98" s="52" t="s">
        <v>143</v>
      </c>
      <c r="F98" s="54">
        <v>1</v>
      </c>
      <c r="G98" s="50">
        <v>1</v>
      </c>
      <c r="H98" s="52" t="s">
        <v>20</v>
      </c>
      <c r="I98" s="9">
        <v>150257</v>
      </c>
      <c r="J98" s="9">
        <v>112680</v>
      </c>
      <c r="K98" s="9">
        <v>37577</v>
      </c>
      <c r="L98" s="14"/>
      <c r="O98" s="76"/>
    </row>
    <row r="99" spans="1:15" ht="19.5" customHeight="1">
      <c r="A99" s="12">
        <v>91</v>
      </c>
      <c r="B99" s="50"/>
      <c r="C99" s="50"/>
      <c r="D99" s="50"/>
      <c r="E99" s="52"/>
      <c r="F99" s="53"/>
      <c r="G99" s="50"/>
      <c r="H99" s="75" t="s">
        <v>200</v>
      </c>
      <c r="I99" s="9">
        <v>64068</v>
      </c>
      <c r="J99" s="9">
        <v>48045</v>
      </c>
      <c r="K99" s="9">
        <v>16023</v>
      </c>
      <c r="L99" s="14"/>
      <c r="O99" s="76"/>
    </row>
    <row r="100" spans="1:15" ht="19.5" customHeight="1">
      <c r="A100" s="12">
        <v>92</v>
      </c>
      <c r="B100" s="50"/>
      <c r="C100" s="50"/>
      <c r="D100" s="50"/>
      <c r="E100" s="52"/>
      <c r="F100" s="53"/>
      <c r="G100" s="50"/>
      <c r="H100" s="75" t="s">
        <v>228</v>
      </c>
      <c r="I100" s="9">
        <v>14882</v>
      </c>
      <c r="J100" s="9">
        <v>11160</v>
      </c>
      <c r="K100" s="9">
        <v>3722</v>
      </c>
      <c r="L100" s="14"/>
      <c r="O100" s="76"/>
    </row>
    <row r="101" spans="1:15" ht="19.5" customHeight="1">
      <c r="A101" s="12">
        <v>93</v>
      </c>
      <c r="B101" s="50"/>
      <c r="C101" s="50"/>
      <c r="D101" s="50"/>
      <c r="E101" s="52"/>
      <c r="F101" s="53"/>
      <c r="G101" s="50"/>
      <c r="H101" s="75" t="s">
        <v>229</v>
      </c>
      <c r="I101" s="9">
        <v>17008</v>
      </c>
      <c r="J101" s="9">
        <v>12755</v>
      </c>
      <c r="K101" s="9">
        <v>4253</v>
      </c>
      <c r="L101" s="14"/>
      <c r="O101" s="76"/>
    </row>
    <row r="102" spans="1:15" ht="19.5" customHeight="1">
      <c r="A102" s="12">
        <v>94</v>
      </c>
      <c r="B102" s="50"/>
      <c r="C102" s="50"/>
      <c r="D102" s="50"/>
      <c r="E102" s="52"/>
      <c r="F102" s="53"/>
      <c r="G102" s="50"/>
      <c r="H102" s="75" t="s">
        <v>230</v>
      </c>
      <c r="I102" s="9">
        <v>54299</v>
      </c>
      <c r="J102" s="9">
        <v>40720</v>
      </c>
      <c r="K102" s="9">
        <v>13579</v>
      </c>
      <c r="L102" s="14"/>
      <c r="O102" s="76"/>
    </row>
    <row r="103" spans="1:15" ht="19.5" customHeight="1">
      <c r="A103" s="12">
        <v>95</v>
      </c>
      <c r="B103" s="50">
        <v>32</v>
      </c>
      <c r="C103" s="50">
        <v>41</v>
      </c>
      <c r="D103" s="50" t="s">
        <v>115</v>
      </c>
      <c r="E103" s="52" t="s">
        <v>144</v>
      </c>
      <c r="F103" s="54">
        <v>1</v>
      </c>
      <c r="G103" s="50">
        <v>1</v>
      </c>
      <c r="H103" s="52" t="s">
        <v>48</v>
      </c>
      <c r="I103" s="9">
        <v>12813</v>
      </c>
      <c r="J103" s="9">
        <v>9609</v>
      </c>
      <c r="K103" s="9">
        <v>3204</v>
      </c>
      <c r="L103" s="14"/>
      <c r="O103" s="76"/>
    </row>
    <row r="104" spans="1:15" ht="19.5" customHeight="1">
      <c r="A104" s="12">
        <v>96</v>
      </c>
      <c r="B104" s="50">
        <v>33</v>
      </c>
      <c r="C104" s="50">
        <v>42</v>
      </c>
      <c r="D104" s="50" t="s">
        <v>115</v>
      </c>
      <c r="E104" s="52" t="s">
        <v>145</v>
      </c>
      <c r="F104" s="54">
        <v>1</v>
      </c>
      <c r="G104" s="50">
        <v>1</v>
      </c>
      <c r="H104" s="52" t="s">
        <v>49</v>
      </c>
      <c r="I104" s="9">
        <v>11204</v>
      </c>
      <c r="J104" s="9">
        <v>8402</v>
      </c>
      <c r="K104" s="9">
        <v>2802</v>
      </c>
      <c r="L104" s="14"/>
      <c r="O104" s="76"/>
    </row>
    <row r="105" spans="1:15" ht="19.5" customHeight="1">
      <c r="A105" s="12">
        <v>97</v>
      </c>
      <c r="B105" s="50">
        <v>34</v>
      </c>
      <c r="C105" s="50">
        <v>43</v>
      </c>
      <c r="D105" s="50" t="s">
        <v>115</v>
      </c>
      <c r="E105" s="52" t="s">
        <v>146</v>
      </c>
      <c r="F105" s="54">
        <v>1</v>
      </c>
      <c r="G105" s="50">
        <v>1</v>
      </c>
      <c r="H105" s="52" t="s">
        <v>50</v>
      </c>
      <c r="I105" s="9">
        <v>14538</v>
      </c>
      <c r="J105" s="9">
        <v>10902</v>
      </c>
      <c r="K105" s="9">
        <v>3636</v>
      </c>
      <c r="L105" s="14"/>
      <c r="O105" s="76"/>
    </row>
    <row r="106" spans="1:15" ht="19.5" customHeight="1">
      <c r="A106" s="12">
        <v>98</v>
      </c>
      <c r="B106" s="50">
        <v>35</v>
      </c>
      <c r="C106" s="50">
        <v>44</v>
      </c>
      <c r="D106" s="50" t="s">
        <v>115</v>
      </c>
      <c r="E106" s="52" t="s">
        <v>147</v>
      </c>
      <c r="F106" s="54">
        <v>1</v>
      </c>
      <c r="G106" s="50">
        <v>1</v>
      </c>
      <c r="H106" s="52" t="s">
        <v>51</v>
      </c>
      <c r="I106" s="9">
        <v>19996</v>
      </c>
      <c r="J106" s="9">
        <v>14995</v>
      </c>
      <c r="K106" s="9">
        <v>5001</v>
      </c>
      <c r="L106" s="14"/>
      <c r="O106" s="76"/>
    </row>
    <row r="107" spans="1:15" ht="19.5" customHeight="1">
      <c r="A107" s="12">
        <v>99</v>
      </c>
      <c r="B107" s="50">
        <v>36</v>
      </c>
      <c r="C107" s="50">
        <v>45</v>
      </c>
      <c r="D107" s="50" t="s">
        <v>115</v>
      </c>
      <c r="E107" s="52" t="s">
        <v>148</v>
      </c>
      <c r="F107" s="54">
        <v>1</v>
      </c>
      <c r="G107" s="50">
        <v>1</v>
      </c>
      <c r="H107" s="52" t="s">
        <v>52</v>
      </c>
      <c r="I107" s="9">
        <v>6091</v>
      </c>
      <c r="J107" s="9">
        <v>4568</v>
      </c>
      <c r="K107" s="9">
        <v>1523</v>
      </c>
      <c r="L107" s="14"/>
      <c r="O107" s="76"/>
    </row>
    <row r="108" spans="1:15" ht="19.5" customHeight="1">
      <c r="A108" s="12">
        <v>100</v>
      </c>
      <c r="B108" s="50">
        <v>37</v>
      </c>
      <c r="C108" s="50">
        <v>46</v>
      </c>
      <c r="D108" s="50" t="s">
        <v>115</v>
      </c>
      <c r="E108" s="52" t="s">
        <v>149</v>
      </c>
      <c r="F108" s="54">
        <v>1</v>
      </c>
      <c r="G108" s="50">
        <v>1</v>
      </c>
      <c r="H108" s="52" t="s">
        <v>53</v>
      </c>
      <c r="I108" s="9">
        <v>18559</v>
      </c>
      <c r="J108" s="9">
        <v>13918</v>
      </c>
      <c r="K108" s="9">
        <v>4641</v>
      </c>
      <c r="L108" s="14"/>
      <c r="O108" s="76"/>
    </row>
    <row r="109" spans="1:15" ht="19.5" customHeight="1">
      <c r="A109" s="12">
        <v>101</v>
      </c>
      <c r="B109" s="50"/>
      <c r="C109" s="50">
        <v>47</v>
      </c>
      <c r="D109" s="50"/>
      <c r="E109" s="56" t="s">
        <v>175</v>
      </c>
      <c r="F109" s="57">
        <f>SUM(F110:F117)</f>
        <v>4</v>
      </c>
      <c r="G109" s="36"/>
      <c r="H109" s="56" t="s">
        <v>175</v>
      </c>
      <c r="I109" s="60">
        <v>105266</v>
      </c>
      <c r="J109" s="60">
        <v>78941</v>
      </c>
      <c r="K109" s="60">
        <v>26325</v>
      </c>
      <c r="L109" s="58"/>
      <c r="O109" s="76"/>
    </row>
    <row r="110" spans="1:15" ht="19.5" customHeight="1">
      <c r="A110" s="12">
        <v>102</v>
      </c>
      <c r="B110" s="50">
        <v>38</v>
      </c>
      <c r="C110" s="50">
        <v>48</v>
      </c>
      <c r="D110" s="50" t="s">
        <v>129</v>
      </c>
      <c r="E110" s="52" t="s">
        <v>150</v>
      </c>
      <c r="F110" s="55">
        <v>1</v>
      </c>
      <c r="G110" s="50">
        <v>1</v>
      </c>
      <c r="H110" s="52" t="s">
        <v>21</v>
      </c>
      <c r="I110" s="9">
        <v>61884</v>
      </c>
      <c r="J110" s="9">
        <v>46408</v>
      </c>
      <c r="K110" s="9">
        <v>15476</v>
      </c>
      <c r="L110" s="14"/>
      <c r="O110" s="76"/>
    </row>
    <row r="111" spans="1:15" ht="19.5" customHeight="1">
      <c r="A111" s="12">
        <v>103</v>
      </c>
      <c r="B111" s="50"/>
      <c r="C111" s="50"/>
      <c r="D111" s="50"/>
      <c r="E111" s="52"/>
      <c r="F111" s="53"/>
      <c r="G111" s="50"/>
      <c r="H111" s="75" t="s">
        <v>200</v>
      </c>
      <c r="I111" s="9">
        <v>13560</v>
      </c>
      <c r="J111" s="9">
        <v>10169</v>
      </c>
      <c r="K111" s="9">
        <v>3391</v>
      </c>
      <c r="L111" s="14"/>
      <c r="O111" s="76"/>
    </row>
    <row r="112" spans="1:15" ht="19.5" customHeight="1">
      <c r="A112" s="12">
        <v>104</v>
      </c>
      <c r="B112" s="50"/>
      <c r="C112" s="50"/>
      <c r="D112" s="50"/>
      <c r="E112" s="52"/>
      <c r="F112" s="53"/>
      <c r="G112" s="50"/>
      <c r="H112" s="75" t="s">
        <v>231</v>
      </c>
      <c r="I112" s="9">
        <v>17870</v>
      </c>
      <c r="J112" s="9">
        <v>13401</v>
      </c>
      <c r="K112" s="9">
        <v>4469</v>
      </c>
      <c r="L112" s="14"/>
      <c r="O112" s="76"/>
    </row>
    <row r="113" spans="1:15" ht="19.5" customHeight="1">
      <c r="A113" s="12">
        <v>105</v>
      </c>
      <c r="B113" s="50"/>
      <c r="C113" s="50"/>
      <c r="D113" s="50"/>
      <c r="E113" s="52"/>
      <c r="F113" s="53"/>
      <c r="G113" s="50"/>
      <c r="H113" s="75" t="s">
        <v>232</v>
      </c>
      <c r="I113" s="9">
        <v>21720</v>
      </c>
      <c r="J113" s="9">
        <v>16288</v>
      </c>
      <c r="K113" s="9">
        <v>5432</v>
      </c>
      <c r="L113" s="14"/>
      <c r="O113" s="76"/>
    </row>
    <row r="114" spans="1:15" ht="19.5" customHeight="1">
      <c r="A114" s="12">
        <v>106</v>
      </c>
      <c r="B114" s="50"/>
      <c r="C114" s="50"/>
      <c r="D114" s="50"/>
      <c r="E114" s="52"/>
      <c r="F114" s="53"/>
      <c r="G114" s="50"/>
      <c r="H114" s="75" t="s">
        <v>233</v>
      </c>
      <c r="I114" s="9">
        <v>8734</v>
      </c>
      <c r="J114" s="9">
        <v>6550</v>
      </c>
      <c r="K114" s="9">
        <v>2184</v>
      </c>
      <c r="L114" s="14"/>
      <c r="O114" s="76"/>
    </row>
    <row r="115" spans="1:15" ht="19.5" customHeight="1">
      <c r="A115" s="12">
        <v>107</v>
      </c>
      <c r="B115" s="50">
        <v>39</v>
      </c>
      <c r="C115" s="50">
        <v>49</v>
      </c>
      <c r="D115" s="50" t="s">
        <v>129</v>
      </c>
      <c r="E115" s="52" t="s">
        <v>151</v>
      </c>
      <c r="F115" s="55">
        <v>1</v>
      </c>
      <c r="G115" s="50">
        <v>1</v>
      </c>
      <c r="H115" s="52" t="s">
        <v>54</v>
      </c>
      <c r="I115" s="9">
        <v>6263</v>
      </c>
      <c r="J115" s="9">
        <v>4697</v>
      </c>
      <c r="K115" s="9">
        <v>1566</v>
      </c>
      <c r="L115" s="14"/>
      <c r="O115" s="76"/>
    </row>
    <row r="116" spans="1:15" ht="19.5" customHeight="1">
      <c r="A116" s="12">
        <v>108</v>
      </c>
      <c r="B116" s="50">
        <v>40</v>
      </c>
      <c r="C116" s="50">
        <v>50</v>
      </c>
      <c r="D116" s="50" t="s">
        <v>129</v>
      </c>
      <c r="E116" s="52" t="s">
        <v>152</v>
      </c>
      <c r="F116" s="55">
        <v>1</v>
      </c>
      <c r="G116" s="50">
        <v>1</v>
      </c>
      <c r="H116" s="52" t="s">
        <v>55</v>
      </c>
      <c r="I116" s="9">
        <v>25455</v>
      </c>
      <c r="J116" s="9">
        <v>19089</v>
      </c>
      <c r="K116" s="9">
        <v>6366</v>
      </c>
      <c r="L116" s="14"/>
      <c r="O116" s="76"/>
    </row>
    <row r="117" spans="1:15" ht="19.5" customHeight="1">
      <c r="A117" s="12">
        <v>109</v>
      </c>
      <c r="B117" s="50">
        <v>41</v>
      </c>
      <c r="C117" s="50">
        <v>51</v>
      </c>
      <c r="D117" s="50" t="s">
        <v>129</v>
      </c>
      <c r="E117" s="52" t="s">
        <v>153</v>
      </c>
      <c r="F117" s="55">
        <v>1</v>
      </c>
      <c r="G117" s="50">
        <v>1</v>
      </c>
      <c r="H117" s="52" t="s">
        <v>56</v>
      </c>
      <c r="I117" s="9">
        <v>11664</v>
      </c>
      <c r="J117" s="9">
        <v>8747</v>
      </c>
      <c r="K117" s="9">
        <v>2917</v>
      </c>
      <c r="L117" s="14"/>
      <c r="O117" s="76"/>
    </row>
    <row r="118" spans="1:15" ht="19.5" customHeight="1">
      <c r="A118" s="12">
        <v>110</v>
      </c>
      <c r="B118" s="50"/>
      <c r="C118" s="50">
        <v>52</v>
      </c>
      <c r="D118" s="50"/>
      <c r="E118" s="56" t="s">
        <v>176</v>
      </c>
      <c r="F118" s="57">
        <f>SUM(F119:F126)</f>
        <v>4</v>
      </c>
      <c r="G118" s="36"/>
      <c r="H118" s="56" t="s">
        <v>176</v>
      </c>
      <c r="I118" s="60">
        <v>130548</v>
      </c>
      <c r="J118" s="60">
        <v>97899</v>
      </c>
      <c r="K118" s="60">
        <v>32649</v>
      </c>
      <c r="L118" s="58"/>
      <c r="O118" s="76"/>
    </row>
    <row r="119" spans="1:15" ht="19.5" customHeight="1">
      <c r="A119" s="12">
        <v>111</v>
      </c>
      <c r="B119" s="50">
        <v>42</v>
      </c>
      <c r="C119" s="50">
        <v>53</v>
      </c>
      <c r="D119" s="50" t="s">
        <v>110</v>
      </c>
      <c r="E119" s="52" t="s">
        <v>154</v>
      </c>
      <c r="F119" s="53">
        <v>1</v>
      </c>
      <c r="G119" s="50">
        <v>1</v>
      </c>
      <c r="H119" s="52" t="s">
        <v>22</v>
      </c>
      <c r="I119" s="9">
        <v>57287</v>
      </c>
      <c r="J119" s="9">
        <v>42960</v>
      </c>
      <c r="K119" s="9">
        <v>14327</v>
      </c>
      <c r="L119" s="14"/>
      <c r="O119" s="76"/>
    </row>
    <row r="120" spans="1:15" ht="19.5" customHeight="1">
      <c r="A120" s="12">
        <v>112</v>
      </c>
      <c r="B120" s="50"/>
      <c r="C120" s="50"/>
      <c r="D120" s="50"/>
      <c r="E120" s="52"/>
      <c r="F120" s="53"/>
      <c r="G120" s="50"/>
      <c r="H120" s="75" t="s">
        <v>200</v>
      </c>
      <c r="I120" s="9">
        <v>28155</v>
      </c>
      <c r="J120" s="9">
        <v>21110</v>
      </c>
      <c r="K120" s="9">
        <v>7045</v>
      </c>
      <c r="L120" s="14"/>
      <c r="O120" s="76"/>
    </row>
    <row r="121" spans="1:15" ht="19.5" customHeight="1">
      <c r="A121" s="12">
        <v>113</v>
      </c>
      <c r="B121" s="50"/>
      <c r="C121" s="50"/>
      <c r="D121" s="50"/>
      <c r="E121" s="52"/>
      <c r="F121" s="53"/>
      <c r="G121" s="50"/>
      <c r="H121" s="75" t="s">
        <v>234</v>
      </c>
      <c r="I121" s="9">
        <v>10745</v>
      </c>
      <c r="J121" s="9">
        <v>8059</v>
      </c>
      <c r="K121" s="9">
        <v>2686</v>
      </c>
      <c r="L121" s="14"/>
      <c r="O121" s="76"/>
    </row>
    <row r="122" spans="1:15" ht="19.5" customHeight="1">
      <c r="A122" s="12">
        <v>114</v>
      </c>
      <c r="B122" s="50"/>
      <c r="C122" s="50"/>
      <c r="D122" s="50"/>
      <c r="E122" s="52"/>
      <c r="F122" s="53"/>
      <c r="G122" s="50"/>
      <c r="H122" s="75" t="s">
        <v>235</v>
      </c>
      <c r="I122" s="9">
        <v>5861</v>
      </c>
      <c r="J122" s="9">
        <v>4396</v>
      </c>
      <c r="K122" s="9">
        <v>1465</v>
      </c>
      <c r="L122" s="14"/>
      <c r="O122" s="76"/>
    </row>
    <row r="123" spans="1:15" ht="19.5" customHeight="1">
      <c r="A123" s="12">
        <v>115</v>
      </c>
      <c r="B123" s="50"/>
      <c r="C123" s="50"/>
      <c r="D123" s="50"/>
      <c r="E123" s="52"/>
      <c r="F123" s="53"/>
      <c r="G123" s="50"/>
      <c r="H123" s="75" t="s">
        <v>236</v>
      </c>
      <c r="I123" s="9">
        <v>12526</v>
      </c>
      <c r="J123" s="9">
        <v>9395</v>
      </c>
      <c r="K123" s="9">
        <v>3131</v>
      </c>
      <c r="L123" s="14"/>
      <c r="O123" s="76"/>
    </row>
    <row r="124" spans="1:15" ht="19.5" customHeight="1">
      <c r="A124" s="12">
        <v>116</v>
      </c>
      <c r="B124" s="50">
        <v>43</v>
      </c>
      <c r="C124" s="50">
        <v>54</v>
      </c>
      <c r="D124" s="50" t="s">
        <v>110</v>
      </c>
      <c r="E124" s="52" t="s">
        <v>155</v>
      </c>
      <c r="F124" s="53">
        <v>1</v>
      </c>
      <c r="G124" s="50">
        <v>1</v>
      </c>
      <c r="H124" s="52" t="s">
        <v>57</v>
      </c>
      <c r="I124" s="9">
        <v>23903</v>
      </c>
      <c r="J124" s="9">
        <v>17925</v>
      </c>
      <c r="K124" s="9">
        <v>5978</v>
      </c>
      <c r="L124" s="14"/>
      <c r="O124" s="76"/>
    </row>
    <row r="125" spans="1:15" ht="19.5" customHeight="1">
      <c r="A125" s="12">
        <v>117</v>
      </c>
      <c r="B125" s="50">
        <v>44</v>
      </c>
      <c r="C125" s="50">
        <v>55</v>
      </c>
      <c r="D125" s="50" t="s">
        <v>110</v>
      </c>
      <c r="E125" s="52" t="s">
        <v>156</v>
      </c>
      <c r="F125" s="53">
        <v>1</v>
      </c>
      <c r="G125" s="50">
        <v>1</v>
      </c>
      <c r="H125" s="52" t="s">
        <v>58</v>
      </c>
      <c r="I125" s="9">
        <v>8504</v>
      </c>
      <c r="J125" s="9">
        <v>6377</v>
      </c>
      <c r="K125" s="9">
        <v>2127</v>
      </c>
      <c r="L125" s="14"/>
      <c r="O125" s="76"/>
    </row>
    <row r="126" spans="1:15" ht="19.5" customHeight="1">
      <c r="A126" s="12">
        <v>118</v>
      </c>
      <c r="B126" s="50">
        <v>45</v>
      </c>
      <c r="C126" s="50">
        <v>56</v>
      </c>
      <c r="D126" s="50" t="s">
        <v>110</v>
      </c>
      <c r="E126" s="52" t="s">
        <v>157</v>
      </c>
      <c r="F126" s="53">
        <v>1</v>
      </c>
      <c r="G126" s="50">
        <v>1</v>
      </c>
      <c r="H126" s="52" t="s">
        <v>59</v>
      </c>
      <c r="I126" s="9">
        <v>40854</v>
      </c>
      <c r="J126" s="9">
        <v>30637</v>
      </c>
      <c r="K126" s="9">
        <v>10217</v>
      </c>
      <c r="L126" s="14"/>
      <c r="O126" s="76"/>
    </row>
    <row r="127" spans="1:15" ht="19.5" customHeight="1">
      <c r="A127" s="12">
        <v>119</v>
      </c>
      <c r="B127" s="50"/>
      <c r="C127" s="50">
        <v>57</v>
      </c>
      <c r="D127" s="50"/>
      <c r="E127" s="56" t="s">
        <v>177</v>
      </c>
      <c r="F127" s="57">
        <f>SUM(F128:F135)</f>
        <v>4</v>
      </c>
      <c r="G127" s="36"/>
      <c r="H127" s="56" t="s">
        <v>177</v>
      </c>
      <c r="I127" s="60">
        <v>133994</v>
      </c>
      <c r="J127" s="60">
        <v>100484</v>
      </c>
      <c r="K127" s="60">
        <v>33510</v>
      </c>
      <c r="L127" s="58"/>
      <c r="O127" s="76"/>
    </row>
    <row r="128" spans="1:15" ht="19.5" customHeight="1">
      <c r="A128" s="12">
        <v>120</v>
      </c>
      <c r="B128" s="50">
        <v>46</v>
      </c>
      <c r="C128" s="50">
        <v>58</v>
      </c>
      <c r="D128" s="50" t="s">
        <v>129</v>
      </c>
      <c r="E128" s="52" t="s">
        <v>158</v>
      </c>
      <c r="F128" s="55">
        <v>1</v>
      </c>
      <c r="G128" s="50">
        <v>1</v>
      </c>
      <c r="H128" s="52" t="s">
        <v>23</v>
      </c>
      <c r="I128" s="9">
        <v>86706</v>
      </c>
      <c r="J128" s="9">
        <v>65022</v>
      </c>
      <c r="K128" s="9">
        <v>21684</v>
      </c>
      <c r="L128" s="14"/>
      <c r="O128" s="76"/>
    </row>
    <row r="129" spans="1:15" ht="19.5" customHeight="1">
      <c r="A129" s="12">
        <v>121</v>
      </c>
      <c r="B129" s="50"/>
      <c r="C129" s="50"/>
      <c r="D129" s="50"/>
      <c r="E129" s="52"/>
      <c r="F129" s="55"/>
      <c r="G129" s="50"/>
      <c r="H129" s="52" t="s">
        <v>185</v>
      </c>
      <c r="I129" s="9">
        <v>0</v>
      </c>
      <c r="J129" s="9">
        <v>0</v>
      </c>
      <c r="K129" s="9">
        <v>0</v>
      </c>
      <c r="L129" s="14"/>
      <c r="O129" s="76"/>
    </row>
    <row r="130" spans="1:15" ht="19.5" customHeight="1">
      <c r="A130" s="12">
        <v>122</v>
      </c>
      <c r="B130" s="50"/>
      <c r="C130" s="50"/>
      <c r="D130" s="50"/>
      <c r="E130" s="52"/>
      <c r="F130" s="55"/>
      <c r="G130" s="50"/>
      <c r="H130" s="74" t="s">
        <v>186</v>
      </c>
      <c r="I130" s="9">
        <v>21689</v>
      </c>
      <c r="J130" s="9">
        <v>16265</v>
      </c>
      <c r="K130" s="9">
        <v>5424</v>
      </c>
      <c r="L130" s="14"/>
      <c r="O130" s="76"/>
    </row>
    <row r="131" spans="1:15" ht="19.5" customHeight="1">
      <c r="A131" s="12">
        <v>123</v>
      </c>
      <c r="B131" s="50"/>
      <c r="C131" s="50"/>
      <c r="D131" s="50"/>
      <c r="E131" s="52"/>
      <c r="F131" s="55"/>
      <c r="G131" s="50"/>
      <c r="H131" s="74" t="s">
        <v>187</v>
      </c>
      <c r="I131" s="9">
        <v>45057</v>
      </c>
      <c r="J131" s="9">
        <v>33789</v>
      </c>
      <c r="K131" s="9">
        <v>11268</v>
      </c>
      <c r="L131" s="14"/>
      <c r="O131" s="76"/>
    </row>
    <row r="132" spans="1:15" ht="19.5" customHeight="1">
      <c r="A132" s="12">
        <v>124</v>
      </c>
      <c r="B132" s="50"/>
      <c r="C132" s="50"/>
      <c r="D132" s="50"/>
      <c r="E132" s="52"/>
      <c r="F132" s="55"/>
      <c r="G132" s="50"/>
      <c r="H132" s="74" t="s">
        <v>188</v>
      </c>
      <c r="I132" s="9">
        <v>19960</v>
      </c>
      <c r="J132" s="9">
        <v>14968</v>
      </c>
      <c r="K132" s="9">
        <v>4992</v>
      </c>
      <c r="L132" s="14"/>
      <c r="O132" s="76"/>
    </row>
    <row r="133" spans="1:15" ht="19.5" customHeight="1">
      <c r="A133" s="12">
        <v>125</v>
      </c>
      <c r="B133" s="50">
        <v>47</v>
      </c>
      <c r="C133" s="50">
        <v>59</v>
      </c>
      <c r="D133" s="50" t="s">
        <v>129</v>
      </c>
      <c r="E133" s="52" t="s">
        <v>159</v>
      </c>
      <c r="F133" s="55">
        <v>1</v>
      </c>
      <c r="G133" s="50">
        <v>1</v>
      </c>
      <c r="H133" s="52" t="s">
        <v>60</v>
      </c>
      <c r="I133" s="9">
        <v>8446</v>
      </c>
      <c r="J133" s="9">
        <v>6334</v>
      </c>
      <c r="K133" s="9">
        <v>2112</v>
      </c>
      <c r="L133" s="14"/>
      <c r="O133" s="76"/>
    </row>
    <row r="134" spans="1:15" ht="19.5" customHeight="1">
      <c r="A134" s="12">
        <v>126</v>
      </c>
      <c r="B134" s="50">
        <v>48</v>
      </c>
      <c r="C134" s="50">
        <v>60</v>
      </c>
      <c r="D134" s="50" t="s">
        <v>129</v>
      </c>
      <c r="E134" s="52" t="s">
        <v>160</v>
      </c>
      <c r="F134" s="55">
        <v>1</v>
      </c>
      <c r="G134" s="50">
        <v>1</v>
      </c>
      <c r="H134" s="52" t="s">
        <v>61</v>
      </c>
      <c r="I134" s="9">
        <v>12354</v>
      </c>
      <c r="J134" s="9">
        <v>9264</v>
      </c>
      <c r="K134" s="9">
        <v>3090</v>
      </c>
      <c r="L134" s="14"/>
      <c r="O134" s="76"/>
    </row>
    <row r="135" spans="1:15" ht="19.5" customHeight="1">
      <c r="A135" s="12">
        <v>127</v>
      </c>
      <c r="B135" s="50">
        <v>49</v>
      </c>
      <c r="C135" s="50">
        <v>61</v>
      </c>
      <c r="D135" s="50" t="s">
        <v>129</v>
      </c>
      <c r="E135" s="52" t="s">
        <v>161</v>
      </c>
      <c r="F135" s="55">
        <v>1</v>
      </c>
      <c r="G135" s="50">
        <v>1</v>
      </c>
      <c r="H135" s="52" t="s">
        <v>62</v>
      </c>
      <c r="I135" s="9">
        <v>26488</v>
      </c>
      <c r="J135" s="9">
        <v>19864</v>
      </c>
      <c r="K135" s="9">
        <v>6624</v>
      </c>
      <c r="L135" s="14"/>
      <c r="O135" s="76"/>
    </row>
    <row r="136" spans="1:15" ht="19.5" customHeight="1">
      <c r="A136" s="12">
        <v>128</v>
      </c>
      <c r="B136" s="50"/>
      <c r="C136" s="50">
        <v>62</v>
      </c>
      <c r="D136" s="50"/>
      <c r="E136" s="56" t="s">
        <v>178</v>
      </c>
      <c r="F136" s="57">
        <f>SUM(F137:F143)</f>
        <v>4</v>
      </c>
      <c r="G136" s="36"/>
      <c r="H136" s="56" t="s">
        <v>178</v>
      </c>
      <c r="I136" s="60">
        <v>91072</v>
      </c>
      <c r="J136" s="60">
        <v>68296</v>
      </c>
      <c r="K136" s="60">
        <v>22776</v>
      </c>
      <c r="L136" s="58"/>
      <c r="O136" s="76"/>
    </row>
    <row r="137" spans="1:15" ht="19.5" customHeight="1">
      <c r="A137" s="12">
        <v>129</v>
      </c>
      <c r="B137" s="50">
        <v>50</v>
      </c>
      <c r="C137" s="50">
        <v>63</v>
      </c>
      <c r="D137" s="50" t="s">
        <v>115</v>
      </c>
      <c r="E137" s="52" t="s">
        <v>162</v>
      </c>
      <c r="F137" s="54">
        <v>1</v>
      </c>
      <c r="G137" s="50">
        <v>1</v>
      </c>
      <c r="H137" s="52" t="s">
        <v>24</v>
      </c>
      <c r="I137" s="9">
        <v>52173</v>
      </c>
      <c r="J137" s="9">
        <v>39125</v>
      </c>
      <c r="K137" s="9">
        <v>13048</v>
      </c>
      <c r="L137" s="14"/>
      <c r="O137" s="76"/>
    </row>
    <row r="138" spans="1:15" ht="19.5" customHeight="1">
      <c r="A138" s="12">
        <v>130</v>
      </c>
      <c r="B138" s="50"/>
      <c r="C138" s="50"/>
      <c r="D138" s="50"/>
      <c r="E138" s="52"/>
      <c r="F138" s="53"/>
      <c r="G138" s="50"/>
      <c r="H138" s="75" t="s">
        <v>200</v>
      </c>
      <c r="I138" s="9">
        <v>24389</v>
      </c>
      <c r="J138" s="9">
        <v>18013</v>
      </c>
      <c r="K138" s="9">
        <v>6376</v>
      </c>
      <c r="L138" s="14"/>
      <c r="O138" s="76"/>
    </row>
    <row r="139" spans="1:15" ht="19.5" customHeight="1">
      <c r="A139" s="12">
        <v>131</v>
      </c>
      <c r="B139" s="50"/>
      <c r="C139" s="50"/>
      <c r="D139" s="50"/>
      <c r="E139" s="52"/>
      <c r="F139" s="53"/>
      <c r="G139" s="50"/>
      <c r="H139" s="75" t="s">
        <v>237</v>
      </c>
      <c r="I139" s="9">
        <v>17600</v>
      </c>
      <c r="J139" s="9">
        <v>13350</v>
      </c>
      <c r="K139" s="9">
        <v>4250</v>
      </c>
      <c r="L139" s="14"/>
      <c r="O139" s="76"/>
    </row>
    <row r="140" spans="1:15" ht="19.5" customHeight="1">
      <c r="A140" s="12">
        <v>132</v>
      </c>
      <c r="B140" s="50"/>
      <c r="C140" s="50"/>
      <c r="D140" s="50"/>
      <c r="E140" s="52"/>
      <c r="F140" s="53"/>
      <c r="G140" s="50"/>
      <c r="H140" s="75" t="s">
        <v>238</v>
      </c>
      <c r="I140" s="9">
        <v>10184</v>
      </c>
      <c r="J140" s="9">
        <v>7762</v>
      </c>
      <c r="K140" s="9">
        <v>2422</v>
      </c>
      <c r="L140" s="14"/>
      <c r="O140" s="76"/>
    </row>
    <row r="141" spans="1:15" ht="19.5" customHeight="1">
      <c r="A141" s="12">
        <v>133</v>
      </c>
      <c r="B141" s="50">
        <v>51</v>
      </c>
      <c r="C141" s="50">
        <v>64</v>
      </c>
      <c r="D141" s="50" t="s">
        <v>115</v>
      </c>
      <c r="E141" s="52" t="s">
        <v>163</v>
      </c>
      <c r="F141" s="54">
        <v>1</v>
      </c>
      <c r="G141" s="50">
        <v>1</v>
      </c>
      <c r="H141" s="52" t="s">
        <v>63</v>
      </c>
      <c r="I141" s="9">
        <v>11607</v>
      </c>
      <c r="J141" s="9">
        <v>8704</v>
      </c>
      <c r="K141" s="9">
        <v>2903</v>
      </c>
      <c r="L141" s="14"/>
      <c r="O141" s="76"/>
    </row>
    <row r="142" spans="1:15" ht="19.5" customHeight="1">
      <c r="A142" s="12">
        <v>134</v>
      </c>
      <c r="B142" s="50">
        <v>52</v>
      </c>
      <c r="C142" s="50">
        <v>65</v>
      </c>
      <c r="D142" s="50" t="s">
        <v>115</v>
      </c>
      <c r="E142" s="52" t="s">
        <v>164</v>
      </c>
      <c r="F142" s="54">
        <v>1</v>
      </c>
      <c r="G142" s="50">
        <v>1</v>
      </c>
      <c r="H142" s="52" t="s">
        <v>64</v>
      </c>
      <c r="I142" s="9">
        <v>13100</v>
      </c>
      <c r="J142" s="9">
        <v>9824</v>
      </c>
      <c r="K142" s="9">
        <v>3276</v>
      </c>
      <c r="L142" s="14"/>
      <c r="O142" s="76"/>
    </row>
    <row r="143" spans="1:15" ht="19.5" customHeight="1">
      <c r="A143" s="12">
        <v>135</v>
      </c>
      <c r="B143" s="50">
        <v>53</v>
      </c>
      <c r="C143" s="50">
        <v>66</v>
      </c>
      <c r="D143" s="50" t="s">
        <v>115</v>
      </c>
      <c r="E143" s="52" t="s">
        <v>165</v>
      </c>
      <c r="F143" s="54">
        <v>1</v>
      </c>
      <c r="G143" s="50">
        <v>1</v>
      </c>
      <c r="H143" s="52" t="s">
        <v>65</v>
      </c>
      <c r="I143" s="9">
        <v>14192</v>
      </c>
      <c r="J143" s="9">
        <v>10643</v>
      </c>
      <c r="K143" s="9">
        <v>3549</v>
      </c>
      <c r="L143" s="14"/>
      <c r="O143" s="76"/>
    </row>
  </sheetData>
  <sheetProtection/>
  <mergeCells count="5">
    <mergeCell ref="A2:L2"/>
    <mergeCell ref="A4:A8"/>
    <mergeCell ref="H4:H8"/>
    <mergeCell ref="I4:K4"/>
    <mergeCell ref="L4:L8"/>
  </mergeCells>
  <printOptions horizontalCentered="1"/>
  <pageMargins left="0.35433070866141736" right="0.15748031496062992" top="0.35433070866141736" bottom="0.6299212598425197" header="0.31496062992125984" footer="0.31496062992125984"/>
  <pageSetup fitToHeight="0" fitToWidth="1" horizontalDpi="600" verticalDpi="600" orientation="portrait" paperSize="9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B3:E58"/>
  <sheetViews>
    <sheetView zoomScalePageLayoutView="0" workbookViewId="0" topLeftCell="A1">
      <selection activeCell="D4" sqref="D4:E57"/>
    </sheetView>
  </sheetViews>
  <sheetFormatPr defaultColWidth="9.140625" defaultRowHeight="15"/>
  <cols>
    <col min="2" max="2" width="13.8515625" style="0" bestFit="1" customWidth="1"/>
    <col min="3" max="3" width="14.28125" style="0" customWidth="1"/>
    <col min="4" max="4" width="11.7109375" style="0" bestFit="1" customWidth="1"/>
  </cols>
  <sheetData>
    <row r="3" spans="2:5" ht="14.25">
      <c r="B3" s="7" t="s">
        <v>8</v>
      </c>
      <c r="C3" s="7" t="s">
        <v>10</v>
      </c>
      <c r="D3" s="7" t="s">
        <v>25</v>
      </c>
      <c r="E3" s="7" t="s">
        <v>26</v>
      </c>
    </row>
    <row r="4" spans="2:5" ht="14.25">
      <c r="B4">
        <v>0</v>
      </c>
      <c r="C4" t="s">
        <v>11</v>
      </c>
      <c r="D4">
        <v>0</v>
      </c>
      <c r="E4" t="s">
        <v>11</v>
      </c>
    </row>
    <row r="5" spans="2:5" ht="14.25">
      <c r="B5">
        <v>1</v>
      </c>
      <c r="C5" t="s">
        <v>12</v>
      </c>
      <c r="D5">
        <v>1</v>
      </c>
      <c r="E5" t="s">
        <v>12</v>
      </c>
    </row>
    <row r="6" spans="2:5" ht="14.25">
      <c r="B6">
        <v>2</v>
      </c>
      <c r="C6" t="s">
        <v>13</v>
      </c>
      <c r="D6">
        <v>2</v>
      </c>
      <c r="E6" t="s">
        <v>13</v>
      </c>
    </row>
    <row r="7" spans="2:5" ht="14.25">
      <c r="B7">
        <v>2</v>
      </c>
      <c r="C7" t="s">
        <v>13</v>
      </c>
      <c r="D7">
        <v>3</v>
      </c>
      <c r="E7" t="s">
        <v>27</v>
      </c>
    </row>
    <row r="8" spans="2:5" ht="14.25">
      <c r="B8">
        <v>2</v>
      </c>
      <c r="C8" t="s">
        <v>13</v>
      </c>
      <c r="D8">
        <v>4</v>
      </c>
      <c r="E8" t="s">
        <v>28</v>
      </c>
    </row>
    <row r="9" spans="2:5" ht="14.25">
      <c r="B9">
        <v>3</v>
      </c>
      <c r="C9" t="s">
        <v>14</v>
      </c>
      <c r="D9">
        <v>5</v>
      </c>
      <c r="E9" t="s">
        <v>14</v>
      </c>
    </row>
    <row r="10" spans="2:5" ht="14.25">
      <c r="B10">
        <v>3</v>
      </c>
      <c r="C10" t="s">
        <v>14</v>
      </c>
      <c r="D10">
        <v>6</v>
      </c>
      <c r="E10" t="s">
        <v>29</v>
      </c>
    </row>
    <row r="11" spans="2:5" ht="14.25">
      <c r="B11">
        <v>3</v>
      </c>
      <c r="C11" t="s">
        <v>14</v>
      </c>
      <c r="D11">
        <v>7</v>
      </c>
      <c r="E11" t="s">
        <v>30</v>
      </c>
    </row>
    <row r="12" spans="2:5" ht="14.25">
      <c r="B12">
        <v>3</v>
      </c>
      <c r="C12" t="s">
        <v>14</v>
      </c>
      <c r="D12">
        <v>8</v>
      </c>
      <c r="E12" t="s">
        <v>31</v>
      </c>
    </row>
    <row r="13" spans="2:5" ht="14.25">
      <c r="B13">
        <v>3</v>
      </c>
      <c r="C13" t="s">
        <v>14</v>
      </c>
      <c r="D13">
        <v>9</v>
      </c>
      <c r="E13" t="s">
        <v>32</v>
      </c>
    </row>
    <row r="14" spans="2:5" ht="14.25">
      <c r="B14">
        <v>3</v>
      </c>
      <c r="C14" t="s">
        <v>14</v>
      </c>
      <c r="D14">
        <v>10</v>
      </c>
      <c r="E14" t="s">
        <v>33</v>
      </c>
    </row>
    <row r="15" spans="2:5" ht="14.25">
      <c r="B15">
        <v>4</v>
      </c>
      <c r="C15" t="s">
        <v>15</v>
      </c>
      <c r="D15">
        <v>11</v>
      </c>
      <c r="E15" t="s">
        <v>15</v>
      </c>
    </row>
    <row r="16" spans="2:5" ht="14.25">
      <c r="B16">
        <v>4</v>
      </c>
      <c r="C16" t="s">
        <v>15</v>
      </c>
      <c r="D16">
        <v>12</v>
      </c>
      <c r="E16" t="s">
        <v>34</v>
      </c>
    </row>
    <row r="17" spans="2:5" ht="14.25">
      <c r="B17">
        <v>5</v>
      </c>
      <c r="C17" t="s">
        <v>16</v>
      </c>
      <c r="D17">
        <v>13</v>
      </c>
      <c r="E17" t="s">
        <v>16</v>
      </c>
    </row>
    <row r="18" spans="2:5" ht="14.25">
      <c r="B18">
        <v>5</v>
      </c>
      <c r="C18" t="s">
        <v>16</v>
      </c>
      <c r="D18">
        <v>14</v>
      </c>
      <c r="E18" t="s">
        <v>35</v>
      </c>
    </row>
    <row r="19" spans="2:5" ht="14.25">
      <c r="B19">
        <v>5</v>
      </c>
      <c r="C19" t="s">
        <v>16</v>
      </c>
      <c r="D19">
        <v>15</v>
      </c>
      <c r="E19" t="s">
        <v>36</v>
      </c>
    </row>
    <row r="20" spans="2:5" ht="14.25">
      <c r="B20">
        <v>5</v>
      </c>
      <c r="C20" t="s">
        <v>16</v>
      </c>
      <c r="D20">
        <v>16</v>
      </c>
      <c r="E20" t="s">
        <v>37</v>
      </c>
    </row>
    <row r="21" spans="2:5" ht="14.25">
      <c r="B21">
        <v>5</v>
      </c>
      <c r="C21" t="s">
        <v>16</v>
      </c>
      <c r="D21">
        <v>17</v>
      </c>
      <c r="E21" t="s">
        <v>38</v>
      </c>
    </row>
    <row r="22" spans="2:5" ht="14.25">
      <c r="B22">
        <v>6</v>
      </c>
      <c r="C22" t="s">
        <v>17</v>
      </c>
      <c r="D22">
        <v>18</v>
      </c>
      <c r="E22" t="s">
        <v>17</v>
      </c>
    </row>
    <row r="23" spans="2:5" ht="14.25">
      <c r="B23">
        <v>6</v>
      </c>
      <c r="C23" t="s">
        <v>17</v>
      </c>
      <c r="D23">
        <v>19</v>
      </c>
      <c r="E23" t="s">
        <v>66</v>
      </c>
    </row>
    <row r="24" spans="2:5" ht="14.25">
      <c r="B24">
        <v>6</v>
      </c>
      <c r="C24" t="s">
        <v>17</v>
      </c>
      <c r="D24">
        <v>20</v>
      </c>
      <c r="E24" t="s">
        <v>39</v>
      </c>
    </row>
    <row r="25" spans="2:5" ht="14.25">
      <c r="B25">
        <v>6</v>
      </c>
      <c r="C25" t="s">
        <v>17</v>
      </c>
      <c r="D25">
        <v>21</v>
      </c>
      <c r="E25" t="s">
        <v>40</v>
      </c>
    </row>
    <row r="26" spans="2:5" ht="14.25">
      <c r="B26">
        <v>6</v>
      </c>
      <c r="C26" t="s">
        <v>17</v>
      </c>
      <c r="D26">
        <v>22</v>
      </c>
      <c r="E26" t="s">
        <v>41</v>
      </c>
    </row>
    <row r="27" spans="2:5" ht="14.25">
      <c r="B27">
        <v>7</v>
      </c>
      <c r="C27" t="s">
        <v>18</v>
      </c>
      <c r="D27">
        <v>23</v>
      </c>
      <c r="E27" t="s">
        <v>18</v>
      </c>
    </row>
    <row r="28" spans="2:5" ht="14.25">
      <c r="B28">
        <v>7</v>
      </c>
      <c r="C28" t="s">
        <v>18</v>
      </c>
      <c r="D28">
        <v>24</v>
      </c>
      <c r="E28" t="s">
        <v>42</v>
      </c>
    </row>
    <row r="29" spans="2:5" ht="14.25">
      <c r="B29">
        <v>7</v>
      </c>
      <c r="C29" t="s">
        <v>18</v>
      </c>
      <c r="D29">
        <v>25</v>
      </c>
      <c r="E29" t="s">
        <v>43</v>
      </c>
    </row>
    <row r="30" spans="2:5" ht="14.25">
      <c r="B30">
        <v>7</v>
      </c>
      <c r="C30" t="s">
        <v>18</v>
      </c>
      <c r="D30">
        <v>26</v>
      </c>
      <c r="E30" t="s">
        <v>44</v>
      </c>
    </row>
    <row r="31" spans="2:5" ht="14.25">
      <c r="B31">
        <v>8</v>
      </c>
      <c r="C31" t="s">
        <v>19</v>
      </c>
      <c r="D31">
        <v>27</v>
      </c>
      <c r="E31" t="s">
        <v>19</v>
      </c>
    </row>
    <row r="32" spans="2:5" ht="14.25">
      <c r="B32">
        <v>8</v>
      </c>
      <c r="C32" t="s">
        <v>19</v>
      </c>
      <c r="D32">
        <v>28</v>
      </c>
      <c r="E32" t="s">
        <v>45</v>
      </c>
    </row>
    <row r="33" spans="2:5" ht="14.25">
      <c r="B33">
        <v>8</v>
      </c>
      <c r="C33" t="s">
        <v>19</v>
      </c>
      <c r="D33">
        <v>29</v>
      </c>
      <c r="E33" t="s">
        <v>46</v>
      </c>
    </row>
    <row r="34" spans="2:5" ht="14.25">
      <c r="B34">
        <v>8</v>
      </c>
      <c r="C34" t="s">
        <v>19</v>
      </c>
      <c r="D34">
        <v>30</v>
      </c>
      <c r="E34" t="s">
        <v>47</v>
      </c>
    </row>
    <row r="35" spans="2:5" ht="14.25">
      <c r="B35">
        <v>9</v>
      </c>
      <c r="C35" t="s">
        <v>20</v>
      </c>
      <c r="D35">
        <v>31</v>
      </c>
      <c r="E35" t="s">
        <v>20</v>
      </c>
    </row>
    <row r="36" spans="2:5" ht="14.25">
      <c r="B36">
        <v>9</v>
      </c>
      <c r="C36" t="s">
        <v>20</v>
      </c>
      <c r="D36">
        <v>32</v>
      </c>
      <c r="E36" t="s">
        <v>48</v>
      </c>
    </row>
    <row r="37" spans="2:5" ht="14.25">
      <c r="B37">
        <v>9</v>
      </c>
      <c r="C37" t="s">
        <v>20</v>
      </c>
      <c r="D37">
        <v>33</v>
      </c>
      <c r="E37" t="s">
        <v>49</v>
      </c>
    </row>
    <row r="38" spans="2:5" ht="14.25">
      <c r="B38">
        <v>9</v>
      </c>
      <c r="C38" t="s">
        <v>20</v>
      </c>
      <c r="D38">
        <v>34</v>
      </c>
      <c r="E38" t="s">
        <v>50</v>
      </c>
    </row>
    <row r="39" spans="2:5" ht="14.25">
      <c r="B39">
        <v>9</v>
      </c>
      <c r="C39" t="s">
        <v>20</v>
      </c>
      <c r="D39">
        <v>35</v>
      </c>
      <c r="E39" t="s">
        <v>51</v>
      </c>
    </row>
    <row r="40" spans="2:5" ht="14.25">
      <c r="B40">
        <v>9</v>
      </c>
      <c r="C40" t="s">
        <v>20</v>
      </c>
      <c r="D40">
        <v>36</v>
      </c>
      <c r="E40" t="s">
        <v>52</v>
      </c>
    </row>
    <row r="41" spans="2:5" ht="14.25">
      <c r="B41">
        <v>9</v>
      </c>
      <c r="C41" t="s">
        <v>20</v>
      </c>
      <c r="D41">
        <v>37</v>
      </c>
      <c r="E41" t="s">
        <v>53</v>
      </c>
    </row>
    <row r="42" spans="2:5" ht="14.25">
      <c r="B42">
        <v>10</v>
      </c>
      <c r="C42" t="s">
        <v>21</v>
      </c>
      <c r="D42">
        <v>38</v>
      </c>
      <c r="E42" t="s">
        <v>21</v>
      </c>
    </row>
    <row r="43" spans="2:5" ht="14.25">
      <c r="B43">
        <v>10</v>
      </c>
      <c r="C43" t="s">
        <v>21</v>
      </c>
      <c r="D43">
        <v>39</v>
      </c>
      <c r="E43" t="s">
        <v>54</v>
      </c>
    </row>
    <row r="44" spans="2:5" ht="14.25">
      <c r="B44">
        <v>10</v>
      </c>
      <c r="C44" t="s">
        <v>21</v>
      </c>
      <c r="D44">
        <v>40</v>
      </c>
      <c r="E44" t="s">
        <v>55</v>
      </c>
    </row>
    <row r="45" spans="2:5" ht="14.25">
      <c r="B45">
        <v>10</v>
      </c>
      <c r="C45" t="s">
        <v>21</v>
      </c>
      <c r="D45">
        <v>41</v>
      </c>
      <c r="E45" t="s">
        <v>56</v>
      </c>
    </row>
    <row r="46" spans="2:5" ht="14.25">
      <c r="B46">
        <v>11</v>
      </c>
      <c r="C46" t="s">
        <v>22</v>
      </c>
      <c r="D46">
        <v>42</v>
      </c>
      <c r="E46" t="s">
        <v>22</v>
      </c>
    </row>
    <row r="47" spans="2:5" ht="14.25">
      <c r="B47">
        <v>11</v>
      </c>
      <c r="C47" t="s">
        <v>22</v>
      </c>
      <c r="D47">
        <v>43</v>
      </c>
      <c r="E47" t="s">
        <v>57</v>
      </c>
    </row>
    <row r="48" spans="2:5" ht="14.25">
      <c r="B48">
        <v>11</v>
      </c>
      <c r="C48" t="s">
        <v>22</v>
      </c>
      <c r="D48">
        <v>44</v>
      </c>
      <c r="E48" t="s">
        <v>58</v>
      </c>
    </row>
    <row r="49" spans="2:5" ht="14.25">
      <c r="B49">
        <v>11</v>
      </c>
      <c r="C49" t="s">
        <v>22</v>
      </c>
      <c r="D49">
        <v>45</v>
      </c>
      <c r="E49" t="s">
        <v>59</v>
      </c>
    </row>
    <row r="50" spans="2:5" ht="14.25">
      <c r="B50">
        <v>12</v>
      </c>
      <c r="C50" t="s">
        <v>23</v>
      </c>
      <c r="D50">
        <v>46</v>
      </c>
      <c r="E50" t="s">
        <v>23</v>
      </c>
    </row>
    <row r="51" spans="2:5" ht="14.25">
      <c r="B51">
        <v>12</v>
      </c>
      <c r="C51" t="s">
        <v>23</v>
      </c>
      <c r="D51">
        <v>47</v>
      </c>
      <c r="E51" t="s">
        <v>60</v>
      </c>
    </row>
    <row r="52" spans="2:5" ht="14.25">
      <c r="B52">
        <v>12</v>
      </c>
      <c r="C52" t="s">
        <v>23</v>
      </c>
      <c r="D52">
        <v>48</v>
      </c>
      <c r="E52" t="s">
        <v>61</v>
      </c>
    </row>
    <row r="53" spans="2:5" ht="14.25">
      <c r="B53">
        <v>12</v>
      </c>
      <c r="C53" t="s">
        <v>23</v>
      </c>
      <c r="D53">
        <v>49</v>
      </c>
      <c r="E53" t="s">
        <v>62</v>
      </c>
    </row>
    <row r="54" spans="2:5" ht="14.25">
      <c r="B54">
        <v>13</v>
      </c>
      <c r="C54" t="s">
        <v>24</v>
      </c>
      <c r="D54">
        <v>50</v>
      </c>
      <c r="E54" t="s">
        <v>24</v>
      </c>
    </row>
    <row r="55" spans="2:5" ht="14.25">
      <c r="B55">
        <v>13</v>
      </c>
      <c r="C55" t="s">
        <v>24</v>
      </c>
      <c r="D55">
        <v>51</v>
      </c>
      <c r="E55" t="s">
        <v>63</v>
      </c>
    </row>
    <row r="56" spans="2:5" ht="14.25">
      <c r="B56">
        <v>13</v>
      </c>
      <c r="C56" t="s">
        <v>24</v>
      </c>
      <c r="D56">
        <v>52</v>
      </c>
      <c r="E56" t="s">
        <v>64</v>
      </c>
    </row>
    <row r="57" spans="2:5" ht="14.25">
      <c r="B57">
        <v>13</v>
      </c>
      <c r="C57" t="s">
        <v>24</v>
      </c>
      <c r="D57">
        <v>53</v>
      </c>
      <c r="E57" t="s">
        <v>65</v>
      </c>
    </row>
    <row r="58" ht="14.25">
      <c r="B58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wkc</dc:creator>
  <cp:keywords/>
  <dc:description/>
  <cp:lastModifiedBy>李青芸 李青芸代(套红)</cp:lastModifiedBy>
  <cp:lastPrinted>2022-03-31T03:51:29Z</cp:lastPrinted>
  <dcterms:created xsi:type="dcterms:W3CDTF">2006-09-16T00:00:00Z</dcterms:created>
  <dcterms:modified xsi:type="dcterms:W3CDTF">2022-03-31T03:54:40Z</dcterms:modified>
  <cp:category/>
  <cp:version/>
  <cp:contentType/>
  <cp:contentStatus/>
</cp:coreProperties>
</file>