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96" windowWidth="19200" windowHeight="11016" tabRatio="604" activeTab="5"/>
  </bookViews>
  <sheets>
    <sheet name="第二批审核结果公示" sheetId="9" r:id="rId1"/>
    <sheet name="吴中区" sheetId="15" r:id="rId2"/>
    <sheet name="相城区" sheetId="16" r:id="rId3"/>
    <sheet name="工业园区" sheetId="17" r:id="rId4"/>
    <sheet name="高新区" sheetId="18" r:id="rId5"/>
    <sheet name="吴江区" sheetId="19" r:id="rId6"/>
  </sheets>
  <definedNames>
    <definedName name="_xlnm.Print_Area" localSheetId="1">吴中区!$A$1:$M$83</definedName>
    <definedName name="_xlnm.Print_Titles" localSheetId="5">吴江区!$A$4:$IV$5</definedName>
    <definedName name="_xlnm.Print_Titles" localSheetId="1">吴中区!$A$4:$IV$5</definedName>
    <definedName name="_xlnm.Print_Titles" localSheetId="2">相城区!$A$4:$IV$5</definedName>
  </definedNames>
  <calcPr calcId="125725"/>
</workbook>
</file>

<file path=xl/calcChain.xml><?xml version="1.0" encoding="utf-8"?>
<calcChain xmlns="http://schemas.openxmlformats.org/spreadsheetml/2006/main">
  <c r="K13" i="17"/>
  <c r="J13"/>
  <c r="D6" i="9" l="1"/>
  <c r="D7"/>
  <c r="D8"/>
  <c r="D9"/>
  <c r="D10"/>
  <c r="D5"/>
  <c r="C230" i="19" l="1"/>
  <c r="C190"/>
  <c r="J189"/>
  <c r="I189"/>
  <c r="H189"/>
  <c r="G189"/>
  <c r="F189"/>
  <c r="D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J169"/>
  <c r="E169"/>
  <c r="K169" s="1"/>
  <c r="I168"/>
  <c r="H168"/>
  <c r="G168"/>
  <c r="F168"/>
  <c r="E168"/>
  <c r="D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J147"/>
  <c r="E147"/>
  <c r="K147" s="1"/>
  <c r="K168" s="1"/>
  <c r="I146"/>
  <c r="H146"/>
  <c r="G146"/>
  <c r="F146"/>
  <c r="D146"/>
  <c r="E145"/>
  <c r="E144"/>
  <c r="E143"/>
  <c r="E142"/>
  <c r="E141"/>
  <c r="E140"/>
  <c r="E139"/>
  <c r="E138"/>
  <c r="E137"/>
  <c r="E136"/>
  <c r="E135"/>
  <c r="E134"/>
  <c r="E133"/>
  <c r="E132"/>
  <c r="E131"/>
  <c r="E146" s="1"/>
  <c r="E130"/>
  <c r="J129"/>
  <c r="J146" s="1"/>
  <c r="E129"/>
  <c r="K129" s="1"/>
  <c r="J128"/>
  <c r="I128"/>
  <c r="H128"/>
  <c r="G128"/>
  <c r="F128"/>
  <c r="D128"/>
  <c r="E127"/>
  <c r="E126"/>
  <c r="E125"/>
  <c r="E124"/>
  <c r="E123"/>
  <c r="E122"/>
  <c r="E121"/>
  <c r="E120"/>
  <c r="E119"/>
  <c r="K111" s="1"/>
  <c r="E118"/>
  <c r="E117"/>
  <c r="E116"/>
  <c r="E115"/>
  <c r="E114"/>
  <c r="E113"/>
  <c r="E112"/>
  <c r="J111"/>
  <c r="E111"/>
  <c r="E128" s="1"/>
  <c r="I110"/>
  <c r="H110"/>
  <c r="G110"/>
  <c r="F110"/>
  <c r="F230" s="1"/>
  <c r="D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K89" s="1"/>
  <c r="J89"/>
  <c r="J110" s="1"/>
  <c r="E89"/>
  <c r="I88"/>
  <c r="H88"/>
  <c r="G88"/>
  <c r="F88"/>
  <c r="D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J66"/>
  <c r="J88" s="1"/>
  <c r="E66"/>
  <c r="E88" s="1"/>
  <c r="J65"/>
  <c r="I65"/>
  <c r="H65"/>
  <c r="G65"/>
  <c r="F65"/>
  <c r="D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K23" s="1"/>
  <c r="J23"/>
  <c r="E23"/>
  <c r="E65" s="1"/>
  <c r="I22"/>
  <c r="I190" s="1"/>
  <c r="H22"/>
  <c r="H190" s="1"/>
  <c r="G22"/>
  <c r="G190" s="1"/>
  <c r="F22"/>
  <c r="F190" s="1"/>
  <c r="D22"/>
  <c r="D190" s="1"/>
  <c r="E21"/>
  <c r="E20"/>
  <c r="E19"/>
  <c r="E18"/>
  <c r="E17"/>
  <c r="E16"/>
  <c r="E15"/>
  <c r="E14"/>
  <c r="E13"/>
  <c r="E12"/>
  <c r="E11"/>
  <c r="E10"/>
  <c r="E9"/>
  <c r="E8"/>
  <c r="E7"/>
  <c r="J6"/>
  <c r="J22" s="1"/>
  <c r="E6"/>
  <c r="K6" s="1"/>
  <c r="L42" i="18"/>
  <c r="I42"/>
  <c r="H42"/>
  <c r="G42"/>
  <c r="F42"/>
  <c r="S41"/>
  <c r="U41" s="1"/>
  <c r="K41"/>
  <c r="T41" s="1"/>
  <c r="J41"/>
  <c r="K40"/>
  <c r="T40" s="1"/>
  <c r="J40"/>
  <c r="S40" s="1"/>
  <c r="K39"/>
  <c r="T39" s="1"/>
  <c r="J39"/>
  <c r="S39" s="1"/>
  <c r="S38"/>
  <c r="U38" s="1"/>
  <c r="K38"/>
  <c r="T38" s="1"/>
  <c r="J38"/>
  <c r="E37"/>
  <c r="T37" s="1"/>
  <c r="D37"/>
  <c r="S37" s="1"/>
  <c r="E36"/>
  <c r="T36" s="1"/>
  <c r="D36"/>
  <c r="S36" s="1"/>
  <c r="S35"/>
  <c r="E35"/>
  <c r="T35" s="1"/>
  <c r="D35"/>
  <c r="E34"/>
  <c r="T34" s="1"/>
  <c r="D34"/>
  <c r="S34" s="1"/>
  <c r="T33"/>
  <c r="E33"/>
  <c r="D33"/>
  <c r="S33" s="1"/>
  <c r="U33" s="1"/>
  <c r="K32"/>
  <c r="J32"/>
  <c r="S32" s="1"/>
  <c r="E31"/>
  <c r="T31" s="1"/>
  <c r="D31"/>
  <c r="S31" s="1"/>
  <c r="E30"/>
  <c r="T30" s="1"/>
  <c r="D30"/>
  <c r="S30" s="1"/>
  <c r="E29"/>
  <c r="T29" s="1"/>
  <c r="D29"/>
  <c r="S29" s="1"/>
  <c r="T28"/>
  <c r="E28"/>
  <c r="D28"/>
  <c r="S28" s="1"/>
  <c r="E27"/>
  <c r="T27" s="1"/>
  <c r="D27"/>
  <c r="S27" s="1"/>
  <c r="E26"/>
  <c r="T26" s="1"/>
  <c r="D26"/>
  <c r="S26" s="1"/>
  <c r="K25"/>
  <c r="T25" s="1"/>
  <c r="J25"/>
  <c r="S25" s="1"/>
  <c r="U25" s="1"/>
  <c r="S24"/>
  <c r="E24"/>
  <c r="T24" s="1"/>
  <c r="D24"/>
  <c r="E23"/>
  <c r="T23" s="1"/>
  <c r="D23"/>
  <c r="S23" s="1"/>
  <c r="E22"/>
  <c r="T22" s="1"/>
  <c r="D22"/>
  <c r="S22" s="1"/>
  <c r="U22" s="1"/>
  <c r="E21"/>
  <c r="T21" s="1"/>
  <c r="D21"/>
  <c r="S21" s="1"/>
  <c r="E20"/>
  <c r="T20" s="1"/>
  <c r="D20"/>
  <c r="S20" s="1"/>
  <c r="E19"/>
  <c r="T19" s="1"/>
  <c r="D19"/>
  <c r="S19" s="1"/>
  <c r="E18"/>
  <c r="T18" s="1"/>
  <c r="D18"/>
  <c r="S18" s="1"/>
  <c r="E17"/>
  <c r="T17" s="1"/>
  <c r="D17"/>
  <c r="S17" s="1"/>
  <c r="E16"/>
  <c r="T16" s="1"/>
  <c r="D16"/>
  <c r="S16" s="1"/>
  <c r="E15"/>
  <c r="T15" s="1"/>
  <c r="D15"/>
  <c r="S15" s="1"/>
  <c r="E14"/>
  <c r="T14" s="1"/>
  <c r="D14"/>
  <c r="S14" s="1"/>
  <c r="E13"/>
  <c r="T13" s="1"/>
  <c r="D13"/>
  <c r="S13" s="1"/>
  <c r="E12"/>
  <c r="D12"/>
  <c r="S12" s="1"/>
  <c r="T11"/>
  <c r="E11"/>
  <c r="D11"/>
  <c r="S11" s="1"/>
  <c r="S10"/>
  <c r="E10"/>
  <c r="T10" s="1"/>
  <c r="D10"/>
  <c r="E9"/>
  <c r="T9" s="1"/>
  <c r="D9"/>
  <c r="S9" s="1"/>
  <c r="T8"/>
  <c r="S8"/>
  <c r="U8" s="1"/>
  <c r="S7"/>
  <c r="U7" s="1"/>
  <c r="E7"/>
  <c r="T7" s="1"/>
  <c r="D7"/>
  <c r="E6"/>
  <c r="T6" s="1"/>
  <c r="D6"/>
  <c r="S6" s="1"/>
  <c r="K6" i="17"/>
  <c r="J6"/>
  <c r="I77" i="16"/>
  <c r="H77"/>
  <c r="G77"/>
  <c r="F77"/>
  <c r="E77"/>
  <c r="K77" s="1"/>
  <c r="D77"/>
  <c r="J77" s="1"/>
  <c r="L76"/>
  <c r="K76"/>
  <c r="J76"/>
  <c r="L75"/>
  <c r="K75"/>
  <c r="J75"/>
  <c r="L74"/>
  <c r="K74"/>
  <c r="J74"/>
  <c r="K73"/>
  <c r="J73"/>
  <c r="L73" s="1"/>
  <c r="I72"/>
  <c r="H72"/>
  <c r="G72"/>
  <c r="F72"/>
  <c r="K71"/>
  <c r="J71"/>
  <c r="L71" s="1"/>
  <c r="K70"/>
  <c r="E70"/>
  <c r="D70"/>
  <c r="J70" s="1"/>
  <c r="L70" s="1"/>
  <c r="J69"/>
  <c r="L69" s="1"/>
  <c r="E69"/>
  <c r="K69" s="1"/>
  <c r="D69"/>
  <c r="J68"/>
  <c r="E68"/>
  <c r="K68" s="1"/>
  <c r="D68"/>
  <c r="L67"/>
  <c r="K67"/>
  <c r="J67"/>
  <c r="E67"/>
  <c r="D67"/>
  <c r="E66"/>
  <c r="K66" s="1"/>
  <c r="D66"/>
  <c r="J66" s="1"/>
  <c r="L66" s="1"/>
  <c r="E65"/>
  <c r="K65" s="1"/>
  <c r="D65"/>
  <c r="J65" s="1"/>
  <c r="K64"/>
  <c r="J64"/>
  <c r="L64" s="1"/>
  <c r="E64"/>
  <c r="E72" s="1"/>
  <c r="K72" s="1"/>
  <c r="D64"/>
  <c r="I63"/>
  <c r="H63"/>
  <c r="K63" s="1"/>
  <c r="G63"/>
  <c r="J63" s="1"/>
  <c r="L63" s="1"/>
  <c r="F63"/>
  <c r="E63"/>
  <c r="D63"/>
  <c r="L62"/>
  <c r="K62"/>
  <c r="J62"/>
  <c r="L61"/>
  <c r="K61"/>
  <c r="J61"/>
  <c r="K60"/>
  <c r="J60"/>
  <c r="L60" s="1"/>
  <c r="K59"/>
  <c r="J59"/>
  <c r="L59" s="1"/>
  <c r="L58"/>
  <c r="K58"/>
  <c r="J58"/>
  <c r="K57"/>
  <c r="J57"/>
  <c r="L57" s="1"/>
  <c r="K56"/>
  <c r="J56"/>
  <c r="L56" s="1"/>
  <c r="L55"/>
  <c r="K55"/>
  <c r="J55"/>
  <c r="L54"/>
  <c r="K54"/>
  <c r="J54"/>
  <c r="L53"/>
  <c r="K53"/>
  <c r="J53"/>
  <c r="K52"/>
  <c r="J52"/>
  <c r="L52" s="1"/>
  <c r="J51"/>
  <c r="L51" s="1"/>
  <c r="I51"/>
  <c r="H51"/>
  <c r="G51"/>
  <c r="F51"/>
  <c r="E51"/>
  <c r="K51" s="1"/>
  <c r="D51"/>
  <c r="K50"/>
  <c r="J50"/>
  <c r="L50" s="1"/>
  <c r="L49"/>
  <c r="K49"/>
  <c r="J49"/>
  <c r="L48"/>
  <c r="K48"/>
  <c r="J48"/>
  <c r="L47"/>
  <c r="K47"/>
  <c r="J47"/>
  <c r="K46"/>
  <c r="J46"/>
  <c r="L46" s="1"/>
  <c r="K45"/>
  <c r="J45"/>
  <c r="L45" s="1"/>
  <c r="L44"/>
  <c r="K44"/>
  <c r="J44"/>
  <c r="I43"/>
  <c r="H43"/>
  <c r="K43" s="1"/>
  <c r="G43"/>
  <c r="J43" s="1"/>
  <c r="F43"/>
  <c r="E43"/>
  <c r="D43"/>
  <c r="L42"/>
  <c r="K42"/>
  <c r="J42"/>
  <c r="L41"/>
  <c r="K41"/>
  <c r="J41"/>
  <c r="K40"/>
  <c r="J40"/>
  <c r="L40" s="1"/>
  <c r="K39"/>
  <c r="J39"/>
  <c r="L39" s="1"/>
  <c r="L38"/>
  <c r="K38"/>
  <c r="J38"/>
  <c r="K37"/>
  <c r="J37"/>
  <c r="L37" s="1"/>
  <c r="K36"/>
  <c r="J36"/>
  <c r="L36" s="1"/>
  <c r="I35"/>
  <c r="H35"/>
  <c r="G35"/>
  <c r="F35"/>
  <c r="E35"/>
  <c r="K35" s="1"/>
  <c r="D35"/>
  <c r="J35" s="1"/>
  <c r="K34"/>
  <c r="J34"/>
  <c r="L34" s="1"/>
  <c r="K33"/>
  <c r="J33"/>
  <c r="L33" s="1"/>
  <c r="L32"/>
  <c r="K32"/>
  <c r="J32"/>
  <c r="K31"/>
  <c r="J31"/>
  <c r="L31" s="1"/>
  <c r="K30"/>
  <c r="J30"/>
  <c r="L30" s="1"/>
  <c r="L29"/>
  <c r="K29"/>
  <c r="J29"/>
  <c r="L28"/>
  <c r="K28"/>
  <c r="J28"/>
  <c r="L27"/>
  <c r="K27"/>
  <c r="J27"/>
  <c r="K26"/>
  <c r="J26"/>
  <c r="L26" s="1"/>
  <c r="K25"/>
  <c r="J25"/>
  <c r="L25" s="1"/>
  <c r="L24"/>
  <c r="K24"/>
  <c r="J24"/>
  <c r="K23"/>
  <c r="J23"/>
  <c r="L23" s="1"/>
  <c r="K22"/>
  <c r="J22"/>
  <c r="L22" s="1"/>
  <c r="K21"/>
  <c r="I21"/>
  <c r="H21"/>
  <c r="G21"/>
  <c r="J21" s="1"/>
  <c r="L21" s="1"/>
  <c r="L20"/>
  <c r="K20"/>
  <c r="J20"/>
  <c r="I19"/>
  <c r="I78" s="1"/>
  <c r="H19"/>
  <c r="G19"/>
  <c r="J19" s="1"/>
  <c r="F19"/>
  <c r="E19"/>
  <c r="K19" s="1"/>
  <c r="D19"/>
  <c r="L18"/>
  <c r="L17"/>
  <c r="K17"/>
  <c r="J17"/>
  <c r="L16"/>
  <c r="K16"/>
  <c r="J16"/>
  <c r="K15"/>
  <c r="J15"/>
  <c r="L15" s="1"/>
  <c r="K14"/>
  <c r="J14"/>
  <c r="L14" s="1"/>
  <c r="L13"/>
  <c r="K13"/>
  <c r="J13"/>
  <c r="I12"/>
  <c r="H12"/>
  <c r="K12" s="1"/>
  <c r="G12"/>
  <c r="G78" s="1"/>
  <c r="F12"/>
  <c r="F78" s="1"/>
  <c r="E12"/>
  <c r="E78" s="1"/>
  <c r="D12"/>
  <c r="L11"/>
  <c r="K10"/>
  <c r="J10"/>
  <c r="L10" s="1"/>
  <c r="L9"/>
  <c r="K9"/>
  <c r="J9"/>
  <c r="K8"/>
  <c r="J8"/>
  <c r="L8" s="1"/>
  <c r="K7"/>
  <c r="J7"/>
  <c r="L7" s="1"/>
  <c r="L6"/>
  <c r="K6"/>
  <c r="J6"/>
  <c r="L81" i="15"/>
  <c r="I80"/>
  <c r="H80"/>
  <c r="G80"/>
  <c r="F80"/>
  <c r="E80"/>
  <c r="D80"/>
  <c r="K79"/>
  <c r="J79"/>
  <c r="L79" s="1"/>
  <c r="L78"/>
  <c r="K78"/>
  <c r="K80" s="1"/>
  <c r="J78"/>
  <c r="J80" s="1"/>
  <c r="K77"/>
  <c r="J77"/>
  <c r="I77"/>
  <c r="H77"/>
  <c r="G77"/>
  <c r="L76"/>
  <c r="L77" s="1"/>
  <c r="K75"/>
  <c r="J75"/>
  <c r="I75"/>
  <c r="H75"/>
  <c r="G75"/>
  <c r="I73"/>
  <c r="H73"/>
  <c r="G73"/>
  <c r="F73"/>
  <c r="L72"/>
  <c r="K72"/>
  <c r="J72"/>
  <c r="K71"/>
  <c r="E71"/>
  <c r="D71"/>
  <c r="J71" s="1"/>
  <c r="L71" s="1"/>
  <c r="L70"/>
  <c r="K70"/>
  <c r="J70"/>
  <c r="E70"/>
  <c r="D70"/>
  <c r="J69"/>
  <c r="L69" s="1"/>
  <c r="E69"/>
  <c r="K69" s="1"/>
  <c r="D69"/>
  <c r="L68"/>
  <c r="K68"/>
  <c r="J68"/>
  <c r="E68"/>
  <c r="D68"/>
  <c r="K67"/>
  <c r="L67" s="1"/>
  <c r="J67"/>
  <c r="E67"/>
  <c r="D67"/>
  <c r="E66"/>
  <c r="K66" s="1"/>
  <c r="D66"/>
  <c r="J66" s="1"/>
  <c r="L66" s="1"/>
  <c r="L65"/>
  <c r="K65"/>
  <c r="J65"/>
  <c r="E65"/>
  <c r="D65"/>
  <c r="K64"/>
  <c r="J64"/>
  <c r="L64" s="1"/>
  <c r="E64"/>
  <c r="D64"/>
  <c r="K63"/>
  <c r="E63"/>
  <c r="D63"/>
  <c r="D73" s="1"/>
  <c r="L62"/>
  <c r="K62"/>
  <c r="J62"/>
  <c r="E62"/>
  <c r="D62"/>
  <c r="J61"/>
  <c r="L61" s="1"/>
  <c r="E61"/>
  <c r="K61" s="1"/>
  <c r="D61"/>
  <c r="L60"/>
  <c r="K60"/>
  <c r="J60"/>
  <c r="E60"/>
  <c r="D60"/>
  <c r="K59"/>
  <c r="L59" s="1"/>
  <c r="J59"/>
  <c r="E59"/>
  <c r="E73" s="1"/>
  <c r="D59"/>
  <c r="K58"/>
  <c r="J58"/>
  <c r="I58"/>
  <c r="H58"/>
  <c r="G58"/>
  <c r="L57"/>
  <c r="L56"/>
  <c r="L55"/>
  <c r="L58" s="1"/>
  <c r="L54"/>
  <c r="L53"/>
  <c r="I52"/>
  <c r="H52"/>
  <c r="G52"/>
  <c r="F52"/>
  <c r="E52"/>
  <c r="D52"/>
  <c r="L50"/>
  <c r="K50"/>
  <c r="J50"/>
  <c r="K49"/>
  <c r="J49"/>
  <c r="L49" s="1"/>
  <c r="L48"/>
  <c r="K48"/>
  <c r="J48"/>
  <c r="L47"/>
  <c r="K46"/>
  <c r="L46" s="1"/>
  <c r="J46"/>
  <c r="L45"/>
  <c r="K45"/>
  <c r="J45"/>
  <c r="K44"/>
  <c r="L44" s="1"/>
  <c r="J44"/>
  <c r="L43"/>
  <c r="K43"/>
  <c r="J43"/>
  <c r="K42"/>
  <c r="L42" s="1"/>
  <c r="J42"/>
  <c r="A42"/>
  <c r="A43" s="1"/>
  <c r="A44" s="1"/>
  <c r="A45" s="1"/>
  <c r="A46" s="1"/>
  <c r="A47" s="1"/>
  <c r="A48" s="1"/>
  <c r="A49" s="1"/>
  <c r="A50" s="1"/>
  <c r="A51" s="1"/>
  <c r="L41"/>
  <c r="K41"/>
  <c r="J41"/>
  <c r="A41"/>
  <c r="K40"/>
  <c r="L40" s="1"/>
  <c r="L52" s="1"/>
  <c r="J40"/>
  <c r="J52" s="1"/>
  <c r="I39"/>
  <c r="H39"/>
  <c r="G39"/>
  <c r="F39"/>
  <c r="E39"/>
  <c r="D39"/>
  <c r="L38"/>
  <c r="K38"/>
  <c r="J38"/>
  <c r="K37"/>
  <c r="K39" s="1"/>
  <c r="J37"/>
  <c r="L37" s="1"/>
  <c r="L39" s="1"/>
  <c r="F36"/>
  <c r="E36"/>
  <c r="D36"/>
  <c r="K35"/>
  <c r="L35" s="1"/>
  <c r="J35"/>
  <c r="L34"/>
  <c r="K34"/>
  <c r="J34"/>
  <c r="K33"/>
  <c r="J33"/>
  <c r="L33" s="1"/>
  <c r="L32"/>
  <c r="K32"/>
  <c r="J32"/>
  <c r="L31"/>
  <c r="K31"/>
  <c r="J31"/>
  <c r="K30"/>
  <c r="J30"/>
  <c r="L30" s="1"/>
  <c r="L29"/>
  <c r="K29"/>
  <c r="K36" s="1"/>
  <c r="J29"/>
  <c r="J36" s="1"/>
  <c r="L28"/>
  <c r="K28"/>
  <c r="J28"/>
  <c r="K27"/>
  <c r="J27"/>
  <c r="I27"/>
  <c r="H27"/>
  <c r="G27"/>
  <c r="F27"/>
  <c r="E27"/>
  <c r="D27"/>
  <c r="L26"/>
  <c r="L27" s="1"/>
  <c r="K26"/>
  <c r="J26"/>
  <c r="L25"/>
  <c r="K25"/>
  <c r="J25"/>
  <c r="I24"/>
  <c r="H24"/>
  <c r="G24"/>
  <c r="F24"/>
  <c r="E24"/>
  <c r="D24"/>
  <c r="K23"/>
  <c r="L23" s="1"/>
  <c r="J23"/>
  <c r="L22"/>
  <c r="K22"/>
  <c r="J22"/>
  <c r="K21"/>
  <c r="J21"/>
  <c r="L21" s="1"/>
  <c r="L20"/>
  <c r="K20"/>
  <c r="J20"/>
  <c r="L19"/>
  <c r="K19"/>
  <c r="J19"/>
  <c r="K18"/>
  <c r="J18"/>
  <c r="L18" s="1"/>
  <c r="L17"/>
  <c r="K17"/>
  <c r="J17"/>
  <c r="L16"/>
  <c r="K16"/>
  <c r="J16"/>
  <c r="K15"/>
  <c r="K24" s="1"/>
  <c r="J15"/>
  <c r="I14"/>
  <c r="H14"/>
  <c r="G14"/>
  <c r="F14"/>
  <c r="F83" s="1"/>
  <c r="E14"/>
  <c r="E83" s="1"/>
  <c r="D14"/>
  <c r="D83" s="1"/>
  <c r="L13"/>
  <c r="K13"/>
  <c r="J13"/>
  <c r="K12"/>
  <c r="J12"/>
  <c r="L12" s="1"/>
  <c r="L11"/>
  <c r="K11"/>
  <c r="K14" s="1"/>
  <c r="J11"/>
  <c r="J14" s="1"/>
  <c r="I10"/>
  <c r="I83" s="1"/>
  <c r="H10"/>
  <c r="H83" s="1"/>
  <c r="G10"/>
  <c r="G83" s="1"/>
  <c r="F10"/>
  <c r="E10"/>
  <c r="K10" s="1"/>
  <c r="D10"/>
  <c r="J10" s="1"/>
  <c r="K9"/>
  <c r="J9"/>
  <c r="L9" s="1"/>
  <c r="L8"/>
  <c r="K8"/>
  <c r="J8"/>
  <c r="L7"/>
  <c r="K7"/>
  <c r="J7"/>
  <c r="K6"/>
  <c r="J6"/>
  <c r="L6" s="1"/>
  <c r="C10" i="9"/>
  <c r="B10"/>
  <c r="U13" i="18" l="1"/>
  <c r="U30"/>
  <c r="U6"/>
  <c r="U14"/>
  <c r="U26"/>
  <c r="U11"/>
  <c r="U28"/>
  <c r="U23"/>
  <c r="U39"/>
  <c r="U35"/>
  <c r="U27"/>
  <c r="K42"/>
  <c r="U19"/>
  <c r="U34"/>
  <c r="U31"/>
  <c r="U18"/>
  <c r="J42"/>
  <c r="U15"/>
  <c r="U20"/>
  <c r="U36"/>
  <c r="U17"/>
  <c r="U16"/>
  <c r="T12"/>
  <c r="U12" s="1"/>
  <c r="U10"/>
  <c r="L169" i="19"/>
  <c r="L189" s="1"/>
  <c r="K189"/>
  <c r="J190"/>
  <c r="K110"/>
  <c r="L89"/>
  <c r="L110" s="1"/>
  <c r="K22"/>
  <c r="L6"/>
  <c r="L22" s="1"/>
  <c r="K65"/>
  <c r="L23"/>
  <c r="L65" s="1"/>
  <c r="K128"/>
  <c r="L111"/>
  <c r="L128" s="1"/>
  <c r="K146"/>
  <c r="L129"/>
  <c r="L146" s="1"/>
  <c r="L147"/>
  <c r="L168" s="1"/>
  <c r="E189"/>
  <c r="E110"/>
  <c r="J168"/>
  <c r="E22"/>
  <c r="E190" s="1"/>
  <c r="K190" s="1"/>
  <c r="K66"/>
  <c r="D230"/>
  <c r="J230" s="1"/>
  <c r="L230" s="1"/>
  <c r="U24" i="18"/>
  <c r="U29"/>
  <c r="U40"/>
  <c r="U9"/>
  <c r="U21"/>
  <c r="U37"/>
  <c r="D42"/>
  <c r="T32"/>
  <c r="U32" s="1"/>
  <c r="E42"/>
  <c r="L43" i="16"/>
  <c r="L19"/>
  <c r="L68"/>
  <c r="L77"/>
  <c r="K78"/>
  <c r="L65"/>
  <c r="L35"/>
  <c r="H78"/>
  <c r="J12"/>
  <c r="D72"/>
  <c r="L80" i="15"/>
  <c r="L36"/>
  <c r="L10"/>
  <c r="L14"/>
  <c r="K52"/>
  <c r="K83" s="1"/>
  <c r="J63"/>
  <c r="L63" s="1"/>
  <c r="L73" s="1"/>
  <c r="J24"/>
  <c r="K73"/>
  <c r="J39"/>
  <c r="L15"/>
  <c r="L24" s="1"/>
  <c r="S42" i="18" l="1"/>
  <c r="U42" s="1"/>
  <c r="T42"/>
  <c r="L190" i="19"/>
  <c r="K88"/>
  <c r="L66"/>
  <c r="L88" s="1"/>
  <c r="E230"/>
  <c r="K230" s="1"/>
  <c r="L12" i="16"/>
  <c r="L78" s="1"/>
  <c r="J78"/>
  <c r="J72"/>
  <c r="D78"/>
  <c r="L83" i="15"/>
  <c r="J73"/>
  <c r="J83" s="1"/>
</calcChain>
</file>

<file path=xl/sharedStrings.xml><?xml version="1.0" encoding="utf-8"?>
<sst xmlns="http://schemas.openxmlformats.org/spreadsheetml/2006/main" count="522" uniqueCount="410">
  <si>
    <t>吴中区</t>
    <phoneticPr fontId="2" type="noConversion"/>
  </si>
  <si>
    <t>相城区</t>
    <phoneticPr fontId="2" type="noConversion"/>
  </si>
  <si>
    <t>高新区</t>
    <phoneticPr fontId="2" type="noConversion"/>
  </si>
  <si>
    <t>合计</t>
    <phoneticPr fontId="2" type="noConversion"/>
  </si>
  <si>
    <t>苏州市财政局</t>
    <phoneticPr fontId="2" type="noConversion"/>
  </si>
  <si>
    <t>单位:万元</t>
    <phoneticPr fontId="2" type="noConversion"/>
  </si>
  <si>
    <t>合计</t>
    <phoneticPr fontId="1" type="noConversion"/>
  </si>
  <si>
    <t xml:space="preserve">     2.公示期间，各组织或者个人对审核结果有异议的，可以向市财政局书面提出。联系电话：68616755。</t>
    <phoneticPr fontId="2" type="noConversion"/>
  </si>
  <si>
    <t>附件</t>
    <phoneticPr fontId="1" type="noConversion"/>
  </si>
  <si>
    <t>吴江区</t>
    <phoneticPr fontId="1" type="noConversion"/>
  </si>
  <si>
    <t>单位：万元/亩</t>
  </si>
  <si>
    <t>序号</t>
  </si>
  <si>
    <t>申报单位</t>
  </si>
  <si>
    <t>水源地村</t>
  </si>
  <si>
    <t>风景名胜区</t>
  </si>
  <si>
    <t>补偿资金</t>
  </si>
  <si>
    <t>备注</t>
  </si>
  <si>
    <t>市级</t>
  </si>
  <si>
    <t>区级</t>
  </si>
  <si>
    <t>标准</t>
  </si>
  <si>
    <t>面积</t>
  </si>
  <si>
    <t>合计</t>
  </si>
  <si>
    <t>胥口镇</t>
  </si>
  <si>
    <t>马舍村</t>
  </si>
  <si>
    <t>箭泾村</t>
  </si>
  <si>
    <t>新峰村</t>
  </si>
  <si>
    <t>胥口镇小计</t>
  </si>
  <si>
    <t>东山镇</t>
  </si>
  <si>
    <t>双湾村</t>
  </si>
  <si>
    <t>新潦村</t>
  </si>
  <si>
    <t>陆巷村</t>
  </si>
  <si>
    <t>太湖村</t>
  </si>
  <si>
    <t>渡口村</t>
  </si>
  <si>
    <t>东山镇小计</t>
  </si>
  <si>
    <t>总计</t>
  </si>
  <si>
    <t>金庭镇</t>
  </si>
  <si>
    <t>堂里村</t>
  </si>
  <si>
    <t>东村村</t>
  </si>
  <si>
    <t>元山村</t>
  </si>
  <si>
    <t>林屋村</t>
  </si>
  <si>
    <t>秉常村</t>
  </si>
  <si>
    <t>石公村</t>
  </si>
  <si>
    <t>缥缈村</t>
  </si>
  <si>
    <t>金庭镇小计</t>
  </si>
  <si>
    <t>越溪街道</t>
  </si>
  <si>
    <t>木林社区</t>
  </si>
  <si>
    <t>越溪街道小计</t>
  </si>
  <si>
    <t>横泾街道</t>
  </si>
  <si>
    <t>新路村</t>
  </si>
  <si>
    <t>新齐村</t>
  </si>
  <si>
    <t>上林村</t>
  </si>
  <si>
    <t>长远村</t>
  </si>
  <si>
    <t>横泾街道小计</t>
  </si>
  <si>
    <t>香山街道</t>
  </si>
  <si>
    <t>舟山村</t>
  </si>
  <si>
    <t>香山街道小计</t>
  </si>
  <si>
    <t>临湖镇</t>
  </si>
  <si>
    <t>采莲村</t>
  </si>
  <si>
    <t>灵湖村</t>
  </si>
  <si>
    <t>东吴村</t>
  </si>
  <si>
    <t>湖桥村</t>
  </si>
  <si>
    <t>石塘村</t>
  </si>
  <si>
    <t>陆舍村</t>
  </si>
  <si>
    <t>界路村</t>
  </si>
  <si>
    <t>牛桥村</t>
  </si>
  <si>
    <t>前塘村</t>
  </si>
  <si>
    <t>浦庄村</t>
  </si>
  <si>
    <t>石庄村</t>
  </si>
  <si>
    <t>临湖镇小计</t>
  </si>
  <si>
    <t>迂里村</t>
  </si>
  <si>
    <t>冲山村</t>
  </si>
  <si>
    <t>光福镇</t>
  </si>
  <si>
    <t>光福镇小计</t>
  </si>
  <si>
    <t>澄东村</t>
  </si>
  <si>
    <t>澄湖村</t>
  </si>
  <si>
    <t>澄北村</t>
  </si>
  <si>
    <t>甫田村</t>
  </si>
  <si>
    <t>前港村</t>
  </si>
  <si>
    <t>湖浜村</t>
  </si>
  <si>
    <t>三马村</t>
  </si>
  <si>
    <t>长巨村</t>
  </si>
  <si>
    <t>澄墩村</t>
  </si>
  <si>
    <t>瑶盛村</t>
  </si>
  <si>
    <t>木渎镇</t>
  </si>
  <si>
    <t>木渎镇小计</t>
  </si>
  <si>
    <t>城南街道</t>
  </si>
  <si>
    <t>东湖社区</t>
  </si>
  <si>
    <t>城南街道小计</t>
  </si>
  <si>
    <t>通安镇</t>
  </si>
  <si>
    <t>东泾村</t>
  </si>
  <si>
    <t>渔业村</t>
  </si>
  <si>
    <t>街西村</t>
  </si>
  <si>
    <t>金市村</t>
  </si>
  <si>
    <t>箭庄社区</t>
  </si>
  <si>
    <t>小计</t>
  </si>
  <si>
    <t>上山村</t>
  </si>
  <si>
    <t>石帆村</t>
  </si>
  <si>
    <t>马山村</t>
  </si>
  <si>
    <t>秀岸村</t>
  </si>
  <si>
    <t>西村村</t>
  </si>
  <si>
    <t>枫桥街道</t>
  </si>
  <si>
    <t>狮山横塘街道</t>
  </si>
  <si>
    <t>相城高新区</t>
  </si>
  <si>
    <t>度假区（阳澄湖镇）</t>
  </si>
  <si>
    <t>圣堂村</t>
  </si>
  <si>
    <t>戴溇村</t>
  </si>
  <si>
    <t>消泾村</t>
  </si>
  <si>
    <t>北前村</t>
  </si>
  <si>
    <t>清水村</t>
  </si>
  <si>
    <t>新泾村</t>
  </si>
  <si>
    <t>洋沟溇村</t>
  </si>
  <si>
    <t>莲花村</t>
  </si>
  <si>
    <t>太平街道</t>
  </si>
  <si>
    <t>莲港村</t>
  </si>
  <si>
    <t>旺巷村</t>
  </si>
  <si>
    <t>聚金村</t>
  </si>
  <si>
    <t>沈桥村</t>
  </si>
  <si>
    <t>花倪村</t>
  </si>
  <si>
    <t>望亭镇</t>
  </si>
  <si>
    <t>宅基村</t>
  </si>
  <si>
    <t>迎湖村</t>
  </si>
  <si>
    <t>庙港村</t>
  </si>
  <si>
    <t>盛庄村</t>
  </si>
  <si>
    <t>太浦闸村</t>
  </si>
  <si>
    <t>吴溇村</t>
  </si>
  <si>
    <t>望湖村</t>
  </si>
  <si>
    <t>联强村</t>
  </si>
  <si>
    <t>肖甸湖村</t>
  </si>
  <si>
    <t>合心村</t>
  </si>
  <si>
    <t>水稻田</t>
  </si>
  <si>
    <t>生态公益林</t>
  </si>
  <si>
    <t>胥口镇本级</t>
  </si>
  <si>
    <t>东山镇本级</t>
  </si>
  <si>
    <r>
      <t>衙</t>
    </r>
    <r>
      <rPr>
        <sz val="14"/>
        <rFont val="宋体"/>
        <charset val="134"/>
      </rPr>
      <t>甪</t>
    </r>
    <r>
      <rPr>
        <sz val="14"/>
        <rFont val="仿宋_GB2312"/>
        <family val="3"/>
        <charset val="134"/>
      </rPr>
      <t>里村</t>
    </r>
  </si>
  <si>
    <t>越溪街道本级</t>
  </si>
  <si>
    <t>泾峰社区</t>
  </si>
  <si>
    <t xml:space="preserve">尧南社区 </t>
  </si>
  <si>
    <t>上巷社区</t>
  </si>
  <si>
    <t>横泾街道本级</t>
  </si>
  <si>
    <t>临湖镇本级</t>
  </si>
  <si>
    <t>渔港村</t>
  </si>
  <si>
    <t>府巷村</t>
  </si>
  <si>
    <t>光福镇本级</t>
  </si>
  <si>
    <r>
      <t>甪</t>
    </r>
    <r>
      <rPr>
        <sz val="14"/>
        <rFont val="仿宋_GB2312"/>
        <family val="3"/>
        <charset val="134"/>
      </rPr>
      <t>直镇</t>
    </r>
  </si>
  <si>
    <t>淞南村</t>
  </si>
  <si>
    <t>淞浦村</t>
  </si>
  <si>
    <t>甫南村</t>
  </si>
  <si>
    <r>
      <t>甪</t>
    </r>
    <r>
      <rPr>
        <sz val="14"/>
        <rFont val="仿宋_GB2312"/>
        <family val="3"/>
        <charset val="134"/>
      </rPr>
      <t>直镇本级</t>
    </r>
  </si>
  <si>
    <r>
      <t>甪</t>
    </r>
    <r>
      <rPr>
        <b/>
        <sz val="14"/>
        <rFont val="仿宋_GB2312"/>
        <family val="3"/>
        <charset val="134"/>
      </rPr>
      <t>直镇小计</t>
    </r>
  </si>
  <si>
    <t>木渎镇本级</t>
  </si>
  <si>
    <t>郭巷街道</t>
  </si>
  <si>
    <t>官浦社区</t>
  </si>
  <si>
    <t>郭巷街道本级</t>
  </si>
  <si>
    <t>郭巷街道小计</t>
  </si>
  <si>
    <t>东吴国家森林公园管理中心</t>
  </si>
  <si>
    <t>东吴国家森林公园管理中心小计</t>
  </si>
  <si>
    <t>相城经开区</t>
  </si>
  <si>
    <t>灵峰村</t>
  </si>
  <si>
    <t>石桥村</t>
  </si>
  <si>
    <t>新北村</t>
  </si>
  <si>
    <t>鹅东村</t>
  </si>
  <si>
    <t>丰泾村</t>
  </si>
  <si>
    <t>镇本级</t>
  </si>
  <si>
    <t>小  计</t>
  </si>
  <si>
    <t>苏相合作区</t>
  </si>
  <si>
    <t>永昌村</t>
  </si>
  <si>
    <t>倪汇村</t>
  </si>
  <si>
    <t>汤浜村</t>
  </si>
  <si>
    <t>下堡村</t>
  </si>
  <si>
    <t>上浜村</t>
  </si>
  <si>
    <t>岸山村</t>
  </si>
  <si>
    <t>十图村</t>
  </si>
  <si>
    <t>枪堂村</t>
  </si>
  <si>
    <t>盛泽村</t>
  </si>
  <si>
    <t>黄桥街道</t>
  </si>
  <si>
    <t>大庄村</t>
  </si>
  <si>
    <t>方浜村</t>
  </si>
  <si>
    <t>胡湾村</t>
  </si>
  <si>
    <t>生田村</t>
  </si>
  <si>
    <t>张庄村</t>
  </si>
  <si>
    <t>占上村</t>
  </si>
  <si>
    <t>黄埭镇</t>
  </si>
  <si>
    <t>方埝村</t>
  </si>
  <si>
    <t>冯梦龙村</t>
  </si>
  <si>
    <t>鹤泾村</t>
  </si>
  <si>
    <t>胡桥村</t>
  </si>
  <si>
    <t>金龙村</t>
  </si>
  <si>
    <t>青龙社区</t>
  </si>
  <si>
    <t>三埂村</t>
  </si>
  <si>
    <t>旺庄村</t>
  </si>
  <si>
    <t>西桥村</t>
  </si>
  <si>
    <t>长康社区</t>
  </si>
  <si>
    <t>新埂村</t>
  </si>
  <si>
    <t>何家角村</t>
  </si>
  <si>
    <t>四旺村</t>
  </si>
  <si>
    <t>项路村</t>
  </si>
  <si>
    <t>华阳村</t>
  </si>
  <si>
    <t>渭塘镇</t>
  </si>
  <si>
    <t>凤凰泾</t>
  </si>
  <si>
    <t>凤阳村</t>
  </si>
  <si>
    <t>渭南村</t>
  </si>
  <si>
    <t>唯亭街道</t>
  </si>
  <si>
    <t>浦田社区</t>
  </si>
  <si>
    <t>基本农田蔬菜地</t>
  </si>
  <si>
    <t>航航船浜村</t>
  </si>
  <si>
    <t>北窑村</t>
  </si>
  <si>
    <t>颜家村</t>
  </si>
  <si>
    <t>新合村</t>
  </si>
  <si>
    <t>北河村</t>
  </si>
  <si>
    <t>同心村</t>
  </si>
  <si>
    <t>树山村</t>
  </si>
  <si>
    <t>浒墅关</t>
  </si>
  <si>
    <t>青灯村</t>
  </si>
  <si>
    <t>九图村</t>
  </si>
  <si>
    <t>华盛社区</t>
  </si>
  <si>
    <t>吴公村</t>
  </si>
  <si>
    <t>下山村</t>
  </si>
  <si>
    <t>横锦村</t>
  </si>
  <si>
    <t>镇湖</t>
  </si>
  <si>
    <t>东渚</t>
  </si>
  <si>
    <t>西渚社区</t>
  </si>
  <si>
    <t>龙康社区</t>
  </si>
  <si>
    <t>龙景社区</t>
  </si>
  <si>
    <t>青山绿庭社区</t>
  </si>
  <si>
    <t>彭山社区</t>
  </si>
  <si>
    <t>浒墅关经开区</t>
  </si>
  <si>
    <t>吴江开发区</t>
  </si>
  <si>
    <t>文厍村</t>
  </si>
  <si>
    <t>屯南村</t>
  </si>
  <si>
    <t>北联村</t>
  </si>
  <si>
    <t>九里湖村</t>
  </si>
  <si>
    <t>湘溇村</t>
  </si>
  <si>
    <t>叶建村</t>
  </si>
  <si>
    <t>白蚬湖村</t>
  </si>
  <si>
    <t>联兴村(仪塔村)</t>
  </si>
  <si>
    <t>叶津村(龙津村)</t>
  </si>
  <si>
    <t>叶津村(叶泽村)</t>
  </si>
  <si>
    <t>叶泽湖村(方尖港村)</t>
  </si>
  <si>
    <t>叶泽湖村
(栅桥村)</t>
  </si>
  <si>
    <t>益联村
（凌益村）</t>
  </si>
  <si>
    <t>益联村
（西联村）</t>
  </si>
  <si>
    <t>汾湖高新区（黎里镇）</t>
  </si>
  <si>
    <t>元荡村</t>
  </si>
  <si>
    <t>龙泾村</t>
  </si>
  <si>
    <t>莘西村</t>
  </si>
  <si>
    <t>莘南村</t>
  </si>
  <si>
    <t>芦东村</t>
  </si>
  <si>
    <t>东联村</t>
  </si>
  <si>
    <t>三好村</t>
  </si>
  <si>
    <t>高新村</t>
  </si>
  <si>
    <t>港南村</t>
  </si>
  <si>
    <t>伟明村</t>
  </si>
  <si>
    <t>东秋村</t>
  </si>
  <si>
    <t>新鹤（原浮楼村）</t>
  </si>
  <si>
    <t>新鹤（原元鹤村）</t>
  </si>
  <si>
    <t>东胜村</t>
  </si>
  <si>
    <t>梅墩村</t>
  </si>
  <si>
    <t>黎星村</t>
  </si>
  <si>
    <t>汾湖村</t>
  </si>
  <si>
    <t>沈家港村</t>
  </si>
  <si>
    <t>永新村</t>
  </si>
  <si>
    <t>大长港村</t>
  </si>
  <si>
    <t>川心港村</t>
  </si>
  <si>
    <t>银杏村</t>
  </si>
  <si>
    <t>红旗村</t>
  </si>
  <si>
    <t>新钢村</t>
  </si>
  <si>
    <t>大潮村</t>
  </si>
  <si>
    <t>梅石村</t>
  </si>
  <si>
    <t>雪巷村</t>
  </si>
  <si>
    <t>跃胜村</t>
  </si>
  <si>
    <t>星谊村</t>
  </si>
  <si>
    <t>禾田（原群众村）</t>
  </si>
  <si>
    <t>禾田（原蚬南村）</t>
  </si>
  <si>
    <t>乌桥村</t>
  </si>
  <si>
    <t>黎阳村</t>
  </si>
  <si>
    <t>黎花村</t>
  </si>
  <si>
    <t>建南村</t>
  </si>
  <si>
    <t>雄锋村</t>
  </si>
  <si>
    <t>史北村</t>
  </si>
  <si>
    <t>华莺村</t>
  </si>
  <si>
    <t>大联村</t>
  </si>
  <si>
    <t>方联村</t>
  </si>
  <si>
    <t>汤角村</t>
  </si>
  <si>
    <t>青石村</t>
  </si>
  <si>
    <t>吴江高新区（盛泽镇）</t>
  </si>
  <si>
    <t>永和村</t>
  </si>
  <si>
    <t>圣塘村</t>
  </si>
  <si>
    <t>兴桥村</t>
  </si>
  <si>
    <t>群铁村</t>
  </si>
  <si>
    <t>前跃村</t>
  </si>
  <si>
    <t>幸福村</t>
  </si>
  <si>
    <t>黄家溪村</t>
  </si>
  <si>
    <t>北角村</t>
  </si>
  <si>
    <t>胜天村</t>
  </si>
  <si>
    <t>荷花村</t>
  </si>
  <si>
    <t>坛丘村</t>
  </si>
  <si>
    <t>双溪村</t>
  </si>
  <si>
    <t>南塘村</t>
  </si>
  <si>
    <t>大谢村</t>
  </si>
  <si>
    <t>桥南村</t>
  </si>
  <si>
    <t>永平村</t>
  </si>
  <si>
    <t>龙泉嘴村（北旺)</t>
  </si>
  <si>
    <t>龙泉嘴村（龙北)</t>
  </si>
  <si>
    <t>沈家村</t>
  </si>
  <si>
    <t>庄平村</t>
  </si>
  <si>
    <t>寺西洋村</t>
  </si>
  <si>
    <t>杨扇村</t>
  </si>
  <si>
    <t>东太湖度假区（太湖新城）</t>
  </si>
  <si>
    <t>四都村</t>
  </si>
  <si>
    <t>星字湾村</t>
  </si>
  <si>
    <t>北横村</t>
  </si>
  <si>
    <t>沧洲村</t>
  </si>
  <si>
    <t>圣牛村</t>
  </si>
  <si>
    <t>姚家港村</t>
  </si>
  <si>
    <t>叶家港村</t>
  </si>
  <si>
    <t>太浦河村</t>
  </si>
  <si>
    <t>菀南村</t>
  </si>
  <si>
    <t>安湖村</t>
  </si>
  <si>
    <t>戗港（太湖绿洲）</t>
  </si>
  <si>
    <t>黑龙村</t>
  </si>
  <si>
    <t>汤华村</t>
  </si>
  <si>
    <t>石铁村</t>
  </si>
  <si>
    <t>双联村（联民村）</t>
  </si>
  <si>
    <t>双联村（友联村）</t>
  </si>
  <si>
    <t>新营村</t>
  </si>
  <si>
    <t>直港村（直港村）</t>
  </si>
  <si>
    <t>直港村（练聚村）</t>
  </si>
  <si>
    <t>农创村</t>
  </si>
  <si>
    <t>七都镇</t>
  </si>
  <si>
    <t>东风村</t>
  </si>
  <si>
    <t>丰田村</t>
  </si>
  <si>
    <t>光荣村</t>
  </si>
  <si>
    <t>开弦弓村</t>
  </si>
  <si>
    <t>东庙桥村</t>
  </si>
  <si>
    <t>联漾村</t>
  </si>
  <si>
    <t>菱田村</t>
  </si>
  <si>
    <t>群幸村</t>
  </si>
  <si>
    <t>双塔桥村</t>
  </si>
  <si>
    <t>吴越村</t>
  </si>
  <si>
    <t>长桥村</t>
  </si>
  <si>
    <t>桃源镇</t>
  </si>
  <si>
    <t>广福村</t>
  </si>
  <si>
    <t>利群村</t>
  </si>
  <si>
    <t>戴家浜村</t>
  </si>
  <si>
    <t>宅里桥村</t>
  </si>
  <si>
    <t>前窑村</t>
  </si>
  <si>
    <t>九里桥村</t>
  </si>
  <si>
    <t>杏花村</t>
  </si>
  <si>
    <t>大德村</t>
  </si>
  <si>
    <t>文民村</t>
  </si>
  <si>
    <t>瑾下浜村</t>
  </si>
  <si>
    <t>天亮浜村</t>
  </si>
  <si>
    <t>青云村</t>
  </si>
  <si>
    <t>陶墩村</t>
  </si>
  <si>
    <t>梵香村</t>
  </si>
  <si>
    <t>新和村</t>
  </si>
  <si>
    <t>水家港村</t>
  </si>
  <si>
    <t>新蕾村</t>
  </si>
  <si>
    <t>震泽镇</t>
  </si>
  <si>
    <t>曹村村</t>
  </si>
  <si>
    <t>大船港村</t>
  </si>
  <si>
    <t>贯桥村</t>
  </si>
  <si>
    <t>花木桥村</t>
  </si>
  <si>
    <t>金星村</t>
  </si>
  <si>
    <t>蠡泽村</t>
  </si>
  <si>
    <t>联星村</t>
  </si>
  <si>
    <t>龙降桥村</t>
  </si>
  <si>
    <t>齐心村</t>
  </si>
  <si>
    <t>三扇村</t>
  </si>
  <si>
    <t>双阳村</t>
  </si>
  <si>
    <t>桃花庄村</t>
  </si>
  <si>
    <t>夏家斗村</t>
  </si>
  <si>
    <t>新乐村</t>
  </si>
  <si>
    <t>新幸村</t>
  </si>
  <si>
    <t>兴华村</t>
  </si>
  <si>
    <t>永乐村</t>
  </si>
  <si>
    <t>长家湾村</t>
  </si>
  <si>
    <t>众安桥村</t>
  </si>
  <si>
    <t>朱家浜村</t>
  </si>
  <si>
    <t>平望镇</t>
  </si>
  <si>
    <t>群星村</t>
  </si>
  <si>
    <t>金联村</t>
  </si>
  <si>
    <t>联丰村</t>
  </si>
  <si>
    <t>胜墩村</t>
  </si>
  <si>
    <t>中鲈村</t>
  </si>
  <si>
    <t>平西村</t>
  </si>
  <si>
    <t>上横村</t>
  </si>
  <si>
    <t>溪港村</t>
  </si>
  <si>
    <t>南杨村</t>
  </si>
  <si>
    <t>顾扇村</t>
  </si>
  <si>
    <t>莺湖村</t>
  </si>
  <si>
    <t>万心村</t>
  </si>
  <si>
    <t>庙头村</t>
  </si>
  <si>
    <t>联合村</t>
  </si>
  <si>
    <t>双浜村</t>
  </si>
  <si>
    <t>龙南村</t>
  </si>
  <si>
    <t>新南村</t>
  </si>
  <si>
    <t>三官桥村</t>
  </si>
  <si>
    <t>秋泽村</t>
  </si>
  <si>
    <t>平安村</t>
  </si>
  <si>
    <t>水稻田</t>
    <phoneticPr fontId="1" type="noConversion"/>
  </si>
  <si>
    <t>生态公益林</t>
    <phoneticPr fontId="1" type="noConversion"/>
  </si>
  <si>
    <t>2023年度苏州市级生态补偿资金（第二批）申报审核结果公示</t>
    <phoneticPr fontId="2" type="noConversion"/>
  </si>
  <si>
    <t>吴中区生态补偿资金申报汇总表</t>
    <phoneticPr fontId="1" type="noConversion"/>
  </si>
  <si>
    <t>相城区生态补偿资金申报汇总表</t>
    <phoneticPr fontId="1" type="noConversion"/>
  </si>
  <si>
    <t>工业园区生态补偿资金申报汇总表</t>
    <phoneticPr fontId="1" type="noConversion"/>
  </si>
  <si>
    <t>高新区态补偿资金申报汇总表</t>
    <phoneticPr fontId="1" type="noConversion"/>
  </si>
  <si>
    <t>吴江区生态补偿资金申报汇总表</t>
    <phoneticPr fontId="1" type="noConversion"/>
  </si>
  <si>
    <t>备注：1.根据《苏州市生态补偿条例》《苏州市生态补偿条例实施细则》规定，现将2023年市级生态补偿资金第二批申报的审核结果向社会公示，公示时间从2023年11月7日至11月21日；</t>
    <phoneticPr fontId="2" type="noConversion"/>
  </si>
  <si>
    <t>工业园区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</si>
</sst>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0_);[Red]\(0.00\)"/>
  </numFmts>
  <fonts count="5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24"/>
      <name val="仿宋"/>
      <family val="3"/>
      <charset val="134"/>
    </font>
    <font>
      <sz val="12"/>
      <name val="仿宋"/>
      <family val="3"/>
      <charset val="134"/>
    </font>
    <font>
      <sz val="14"/>
      <name val="仿宋_GB2312"/>
      <family val="3"/>
      <charset val="134"/>
    </font>
    <font>
      <sz val="11"/>
      <name val="黑体"/>
      <family val="3"/>
      <charset val="134"/>
    </font>
    <font>
      <b/>
      <sz val="14"/>
      <name val="仿宋_GB2312"/>
      <family val="3"/>
      <charset val="134"/>
    </font>
    <font>
      <b/>
      <sz val="12"/>
      <name val="仿宋"/>
      <family val="3"/>
      <charset val="134"/>
    </font>
    <font>
      <sz val="16"/>
      <name val="黑体"/>
      <family val="3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b/>
      <sz val="26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charset val="134"/>
    </font>
    <font>
      <sz val="14"/>
      <name val="宋体"/>
      <charset val="134"/>
    </font>
    <font>
      <sz val="12"/>
      <color rgb="FFFF0000"/>
      <name val="Times New Roman"/>
      <family val="1"/>
    </font>
    <font>
      <sz val="12"/>
      <color rgb="FFFF0000"/>
      <name val="宋体"/>
      <charset val="134"/>
    </font>
    <font>
      <b/>
      <sz val="14"/>
      <name val="宋体"/>
      <charset val="134"/>
    </font>
    <font>
      <sz val="20"/>
      <name val="仿宋"/>
      <family val="3"/>
      <charset val="134"/>
    </font>
    <font>
      <sz val="14"/>
      <name val="仿宋"/>
      <family val="3"/>
      <charset val="134"/>
    </font>
    <font>
      <sz val="12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20"/>
      <name val="宋体"/>
      <charset val="134"/>
    </font>
    <font>
      <sz val="12"/>
      <name val="黑体"/>
      <family val="3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5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7" fillId="23" borderId="13" applyNumberFormat="0" applyFont="0" applyAlignment="0" applyProtection="0">
      <alignment vertical="center"/>
    </xf>
    <xf numFmtId="0" fontId="7" fillId="23" borderId="13" applyNumberFormat="0" applyFont="0" applyAlignment="0" applyProtection="0">
      <alignment vertical="center"/>
    </xf>
    <xf numFmtId="0" fontId="7" fillId="23" borderId="13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2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7" fillId="0" borderId="0" xfId="148" applyFont="1" applyAlignment="1">
      <alignment wrapText="1"/>
    </xf>
    <xf numFmtId="176" fontId="32" fillId="0" borderId="0" xfId="148" applyNumberFormat="1"/>
    <xf numFmtId="0" fontId="32" fillId="0" borderId="0" xfId="148"/>
    <xf numFmtId="0" fontId="32" fillId="0" borderId="0" xfId="148" applyAlignment="1">
      <alignment vertical="center"/>
    </xf>
    <xf numFmtId="0" fontId="27" fillId="0" borderId="0" xfId="148" applyFont="1"/>
    <xf numFmtId="0" fontId="28" fillId="0" borderId="0" xfId="148" applyFont="1" applyAlignment="1">
      <alignment shrinkToFit="1"/>
    </xf>
    <xf numFmtId="176" fontId="27" fillId="0" borderId="1" xfId="148" applyNumberFormat="1" applyFont="1" applyBorder="1" applyAlignment="1">
      <alignment horizontal="center" vertical="center" shrinkToFit="1"/>
    </xf>
    <xf numFmtId="0" fontId="27" fillId="0" borderId="1" xfId="148" applyFont="1" applyBorder="1" applyAlignment="1">
      <alignment horizontal="center" vertical="center"/>
    </xf>
    <xf numFmtId="0" fontId="27" fillId="0" borderId="1" xfId="148" applyFont="1" applyBorder="1" applyAlignment="1">
      <alignment horizontal="center" vertical="center" wrapText="1"/>
    </xf>
    <xf numFmtId="176" fontId="35" fillId="0" borderId="1" xfId="148" applyNumberFormat="1" applyFont="1" applyBorder="1" applyAlignment="1">
      <alignment horizontal="center" vertical="center"/>
    </xf>
    <xf numFmtId="0" fontId="35" fillId="0" borderId="1" xfId="148" applyFont="1" applyBorder="1" applyAlignment="1">
      <alignment horizontal="center" vertical="center"/>
    </xf>
    <xf numFmtId="0" fontId="26" fillId="0" borderId="0" xfId="148" applyFont="1"/>
    <xf numFmtId="176" fontId="36" fillId="0" borderId="1" xfId="148" applyNumberFormat="1" applyFont="1" applyBorder="1" applyAlignment="1">
      <alignment horizontal="center" vertical="center"/>
    </xf>
    <xf numFmtId="0" fontId="36" fillId="0" borderId="1" xfId="148" applyFont="1" applyBorder="1" applyAlignment="1">
      <alignment horizontal="center" vertical="center"/>
    </xf>
    <xf numFmtId="0" fontId="37" fillId="0" borderId="0" xfId="148" applyFont="1"/>
    <xf numFmtId="0" fontId="30" fillId="0" borderId="0" xfId="148" applyFont="1" applyAlignment="1">
      <alignment horizontal="center"/>
    </xf>
    <xf numFmtId="0" fontId="27" fillId="0" borderId="1" xfId="148" applyFont="1" applyFill="1" applyBorder="1" applyAlignment="1">
      <alignment horizontal="center" vertical="center"/>
    </xf>
    <xf numFmtId="0" fontId="27" fillId="0" borderId="1" xfId="148" applyFont="1" applyFill="1" applyBorder="1" applyAlignment="1">
      <alignment horizontal="center" vertical="center" wrapText="1"/>
    </xf>
    <xf numFmtId="0" fontId="35" fillId="0" borderId="1" xfId="148" applyFont="1" applyFill="1" applyBorder="1" applyAlignment="1">
      <alignment horizontal="center" vertical="center"/>
    </xf>
    <xf numFmtId="0" fontId="26" fillId="0" borderId="0" xfId="148" applyFont="1" applyFill="1"/>
    <xf numFmtId="176" fontId="36" fillId="0" borderId="23" xfId="148" applyNumberFormat="1" applyFont="1" applyBorder="1" applyAlignment="1">
      <alignment horizontal="center" vertical="center"/>
    </xf>
    <xf numFmtId="0" fontId="30" fillId="0" borderId="0" xfId="148" applyFont="1"/>
    <xf numFmtId="0" fontId="27" fillId="24" borderId="1" xfId="148" applyNumberFormat="1" applyFont="1" applyFill="1" applyBorder="1" applyAlignment="1">
      <alignment horizontal="center" vertical="center" wrapText="1"/>
    </xf>
    <xf numFmtId="176" fontId="35" fillId="24" borderId="1" xfId="148" applyNumberFormat="1" applyFont="1" applyFill="1" applyBorder="1" applyAlignment="1">
      <alignment horizontal="center" vertical="center"/>
    </xf>
    <xf numFmtId="0" fontId="39" fillId="0" borderId="1" xfId="148" applyFont="1" applyBorder="1" applyAlignment="1">
      <alignment horizontal="center" vertical="center"/>
    </xf>
    <xf numFmtId="0" fontId="40" fillId="0" borderId="0" xfId="148" applyFont="1" applyAlignment="1">
      <alignment vertical="center" wrapText="1"/>
    </xf>
    <xf numFmtId="176" fontId="35" fillId="0" borderId="1" xfId="148" applyNumberFormat="1" applyFont="1" applyFill="1" applyBorder="1" applyAlignment="1">
      <alignment horizontal="center" vertical="center"/>
    </xf>
    <xf numFmtId="176" fontId="35" fillId="0" borderId="22" xfId="148" applyNumberFormat="1" applyFont="1" applyBorder="1" applyAlignment="1">
      <alignment horizontal="center" vertical="center"/>
    </xf>
    <xf numFmtId="0" fontId="35" fillId="0" borderId="1" xfId="148" applyNumberFormat="1" applyFont="1" applyBorder="1" applyAlignment="1">
      <alignment horizontal="center" vertical="center"/>
    </xf>
    <xf numFmtId="0" fontId="36" fillId="0" borderId="1" xfId="148" applyNumberFormat="1" applyFont="1" applyBorder="1" applyAlignment="1">
      <alignment horizontal="center" vertical="center"/>
    </xf>
    <xf numFmtId="0" fontId="27" fillId="0" borderId="1" xfId="148" applyNumberFormat="1" applyFont="1" applyFill="1" applyBorder="1" applyAlignment="1">
      <alignment horizontal="center" vertical="center" wrapText="1"/>
    </xf>
    <xf numFmtId="176" fontId="35" fillId="0" borderId="1" xfId="148" applyNumberFormat="1" applyFont="1" applyFill="1" applyBorder="1" applyAlignment="1">
      <alignment horizontal="center" vertical="center" wrapText="1"/>
    </xf>
    <xf numFmtId="0" fontId="27" fillId="0" borderId="22" xfId="148" applyFont="1" applyBorder="1" applyAlignment="1">
      <alignment horizontal="center" vertical="center"/>
    </xf>
    <xf numFmtId="0" fontId="38" fillId="0" borderId="1" xfId="148" applyFont="1" applyBorder="1" applyAlignment="1">
      <alignment horizontal="center" vertical="center" wrapText="1"/>
    </xf>
    <xf numFmtId="0" fontId="27" fillId="0" borderId="15" xfId="148" applyFont="1" applyFill="1" applyBorder="1" applyAlignment="1">
      <alignment horizontal="center" vertical="center" wrapText="1"/>
    </xf>
    <xf numFmtId="0" fontId="32" fillId="0" borderId="0" xfId="148" applyFont="1"/>
    <xf numFmtId="0" fontId="31" fillId="0" borderId="1" xfId="148" applyFont="1" applyBorder="1" applyAlignment="1">
      <alignment horizontal="center" vertical="center" shrinkToFit="1"/>
    </xf>
    <xf numFmtId="0" fontId="26" fillId="0" borderId="18" xfId="148" applyFont="1" applyBorder="1" applyAlignment="1">
      <alignment horizontal="center" vertical="center"/>
    </xf>
    <xf numFmtId="0" fontId="26" fillId="0" borderId="1" xfId="148" applyFont="1" applyBorder="1" applyAlignment="1">
      <alignment horizontal="center" vertical="center"/>
    </xf>
    <xf numFmtId="0" fontId="26" fillId="0" borderId="1" xfId="148" applyNumberFormat="1" applyFont="1" applyBorder="1" applyAlignment="1">
      <alignment horizontal="center" vertical="center"/>
    </xf>
    <xf numFmtId="176" fontId="26" fillId="0" borderId="1" xfId="148" applyNumberFormat="1" applyFont="1" applyBorder="1" applyAlignment="1">
      <alignment horizontal="center" vertical="center"/>
    </xf>
    <xf numFmtId="0" fontId="30" fillId="0" borderId="18" xfId="148" applyFont="1" applyBorder="1" applyAlignment="1">
      <alignment horizontal="center" vertical="center"/>
    </xf>
    <xf numFmtId="0" fontId="30" fillId="0" borderId="1" xfId="148" applyFont="1" applyBorder="1" applyAlignment="1">
      <alignment horizontal="center" vertical="center"/>
    </xf>
    <xf numFmtId="0" fontId="30" fillId="0" borderId="1" xfId="148" applyNumberFormat="1" applyFont="1" applyBorder="1" applyAlignment="1">
      <alignment horizontal="center" vertical="center"/>
    </xf>
    <xf numFmtId="176" fontId="30" fillId="0" borderId="1" xfId="148" applyNumberFormat="1" applyFont="1" applyBorder="1" applyAlignment="1">
      <alignment horizontal="center" vertical="center"/>
    </xf>
    <xf numFmtId="0" fontId="26" fillId="24" borderId="1" xfId="148" applyFont="1" applyFill="1" applyBorder="1" applyAlignment="1">
      <alignment horizontal="center" vertical="center"/>
    </xf>
    <xf numFmtId="0" fontId="26" fillId="24" borderId="18" xfId="148" applyFont="1" applyFill="1" applyBorder="1" applyAlignment="1">
      <alignment horizontal="center" vertical="center"/>
    </xf>
    <xf numFmtId="0" fontId="26" fillId="24" borderId="1" xfId="148" applyNumberFormat="1" applyFont="1" applyFill="1" applyBorder="1" applyAlignment="1">
      <alignment horizontal="center" vertical="center"/>
    </xf>
    <xf numFmtId="176" fontId="26" fillId="24" borderId="1" xfId="148" applyNumberFormat="1" applyFont="1" applyFill="1" applyBorder="1" applyAlignment="1">
      <alignment horizontal="center" vertical="center"/>
    </xf>
    <xf numFmtId="176" fontId="26" fillId="0" borderId="1" xfId="148" applyNumberFormat="1" applyFont="1" applyBorder="1" applyAlignment="1">
      <alignment vertical="center"/>
    </xf>
    <xf numFmtId="0" fontId="30" fillId="0" borderId="19" xfId="148" applyFont="1" applyBorder="1" applyAlignment="1">
      <alignment horizontal="center" vertical="center"/>
    </xf>
    <xf numFmtId="0" fontId="30" fillId="0" borderId="23" xfId="148" applyFont="1" applyBorder="1" applyAlignment="1">
      <alignment horizontal="center" vertical="center"/>
    </xf>
    <xf numFmtId="176" fontId="30" fillId="0" borderId="23" xfId="148" applyNumberFormat="1" applyFont="1" applyBorder="1" applyAlignment="1">
      <alignment horizontal="center" vertical="center"/>
    </xf>
    <xf numFmtId="0" fontId="32" fillId="0" borderId="0" xfId="148" applyFont="1" applyAlignment="1">
      <alignment vertical="center"/>
    </xf>
    <xf numFmtId="0" fontId="26" fillId="0" borderId="28" xfId="148" applyFont="1" applyBorder="1" applyAlignment="1">
      <alignment horizontal="center" vertical="center"/>
    </xf>
    <xf numFmtId="176" fontId="26" fillId="0" borderId="28" xfId="148" applyNumberFormat="1" applyFont="1" applyBorder="1"/>
    <xf numFmtId="0" fontId="26" fillId="0" borderId="28" xfId="148" applyFont="1" applyBorder="1"/>
    <xf numFmtId="0" fontId="26" fillId="0" borderId="27" xfId="148" applyFont="1" applyBorder="1"/>
    <xf numFmtId="0" fontId="26" fillId="0" borderId="19" xfId="148" applyFont="1" applyBorder="1" applyAlignment="1">
      <alignment horizontal="center" vertical="center"/>
    </xf>
    <xf numFmtId="0" fontId="26" fillId="0" borderId="23" xfId="148" applyFont="1" applyBorder="1" applyAlignment="1">
      <alignment horizontal="center" vertical="center"/>
    </xf>
    <xf numFmtId="0" fontId="26" fillId="0" borderId="29" xfId="148" applyFont="1" applyBorder="1"/>
    <xf numFmtId="43" fontId="0" fillId="0" borderId="0" xfId="149" applyFont="1" applyAlignment="1">
      <alignment horizontal="center" vertical="center"/>
    </xf>
    <xf numFmtId="0" fontId="32" fillId="0" borderId="0" xfId="148" applyAlignment="1">
      <alignment horizontal="center" vertical="center"/>
    </xf>
    <xf numFmtId="43" fontId="0" fillId="0" borderId="0" xfId="149" applyFont="1"/>
    <xf numFmtId="43" fontId="31" fillId="0" borderId="28" xfId="149" applyFont="1" applyBorder="1" applyAlignment="1">
      <alignment horizontal="center" vertical="center" shrinkToFit="1"/>
    </xf>
    <xf numFmtId="0" fontId="31" fillId="0" borderId="28" xfId="148" applyFont="1" applyBorder="1" applyAlignment="1">
      <alignment horizontal="center" vertical="center" shrinkToFit="1"/>
    </xf>
    <xf numFmtId="0" fontId="43" fillId="0" borderId="28" xfId="148" applyFont="1" applyFill="1" applyBorder="1" applyAlignment="1">
      <alignment horizontal="center" vertical="center"/>
    </xf>
    <xf numFmtId="43" fontId="43" fillId="0" borderId="28" xfId="149" applyFont="1" applyFill="1" applyBorder="1" applyAlignment="1">
      <alignment horizontal="center" vertical="center"/>
    </xf>
    <xf numFmtId="0" fontId="43" fillId="0" borderId="28" xfId="148" applyFont="1" applyBorder="1" applyAlignment="1">
      <alignment horizontal="center" vertical="center"/>
    </xf>
    <xf numFmtId="0" fontId="43" fillId="0" borderId="28" xfId="148" applyFont="1" applyBorder="1" applyAlignment="1">
      <alignment horizontal="center" vertical="center"/>
    </xf>
    <xf numFmtId="0" fontId="44" fillId="0" borderId="28" xfId="148" applyFont="1" applyFill="1" applyBorder="1" applyAlignment="1">
      <alignment horizontal="center" vertical="center"/>
    </xf>
    <xf numFmtId="0" fontId="30" fillId="0" borderId="28" xfId="148" applyFont="1" applyBorder="1" applyAlignment="1">
      <alignment horizontal="center" vertical="center"/>
    </xf>
    <xf numFmtId="0" fontId="44" fillId="0" borderId="22" xfId="148" applyFont="1" applyFill="1" applyBorder="1" applyAlignment="1">
      <alignment horizontal="center" vertical="center"/>
    </xf>
    <xf numFmtId="43" fontId="43" fillId="0" borderId="22" xfId="149" applyFont="1" applyFill="1" applyBorder="1" applyAlignment="1">
      <alignment horizontal="center" vertical="center"/>
    </xf>
    <xf numFmtId="0" fontId="45" fillId="0" borderId="22" xfId="148" applyFont="1" applyBorder="1" applyAlignment="1">
      <alignment horizontal="center" vertical="center"/>
    </xf>
    <xf numFmtId="0" fontId="32" fillId="0" borderId="28" xfId="148" applyBorder="1" applyAlignment="1">
      <alignment vertical="center"/>
    </xf>
    <xf numFmtId="0" fontId="44" fillId="0" borderId="28" xfId="148" applyFont="1" applyBorder="1" applyAlignment="1">
      <alignment horizontal="center" vertical="center"/>
    </xf>
    <xf numFmtId="0" fontId="44" fillId="24" borderId="28" xfId="148" applyFont="1" applyFill="1" applyBorder="1" applyAlignment="1">
      <alignment horizontal="center" vertical="center"/>
    </xf>
    <xf numFmtId="0" fontId="32" fillId="0" borderId="24" xfId="148" applyBorder="1" applyAlignment="1">
      <alignment vertical="center"/>
    </xf>
    <xf numFmtId="0" fontId="26" fillId="0" borderId="28" xfId="148" applyFont="1" applyBorder="1" applyAlignment="1">
      <alignment wrapText="1"/>
    </xf>
    <xf numFmtId="0" fontId="32" fillId="0" borderId="0" xfId="148" applyAlignment="1">
      <alignment horizontal="center" vertical="center" wrapText="1"/>
    </xf>
    <xf numFmtId="176" fontId="32" fillId="0" borderId="0" xfId="148" applyNumberFormat="1" applyAlignment="1">
      <alignment horizontal="center" vertical="center"/>
    </xf>
    <xf numFmtId="0" fontId="32" fillId="0" borderId="0" xfId="148" applyFont="1" applyAlignment="1">
      <alignment horizontal="center" vertical="center"/>
    </xf>
    <xf numFmtId="0" fontId="32" fillId="0" borderId="0" xfId="148" applyFont="1" applyAlignment="1">
      <alignment horizontal="center" vertical="center" wrapText="1"/>
    </xf>
    <xf numFmtId="176" fontId="32" fillId="0" borderId="0" xfId="148" applyNumberFormat="1" applyFont="1" applyAlignment="1">
      <alignment horizontal="center" vertical="center"/>
    </xf>
    <xf numFmtId="0" fontId="47" fillId="0" borderId="0" xfId="148" applyFont="1" applyAlignment="1">
      <alignment shrinkToFit="1"/>
    </xf>
    <xf numFmtId="176" fontId="47" fillId="0" borderId="28" xfId="148" applyNumberFormat="1" applyFont="1" applyBorder="1" applyAlignment="1">
      <alignment horizontal="center" vertical="center" wrapText="1" shrinkToFit="1"/>
    </xf>
    <xf numFmtId="176" fontId="47" fillId="0" borderId="28" xfId="148" applyNumberFormat="1" applyFont="1" applyBorder="1" applyAlignment="1">
      <alignment horizontal="center" vertical="center" shrinkToFit="1"/>
    </xf>
    <xf numFmtId="0" fontId="48" fillId="0" borderId="28" xfId="148" applyFont="1" applyBorder="1" applyAlignment="1">
      <alignment horizontal="center" vertical="center" wrapText="1"/>
    </xf>
    <xf numFmtId="176" fontId="48" fillId="0" borderId="28" xfId="148" applyNumberFormat="1" applyFont="1" applyBorder="1" applyAlignment="1">
      <alignment horizontal="center" vertical="center"/>
    </xf>
    <xf numFmtId="0" fontId="48" fillId="0" borderId="0" xfId="148" applyFont="1"/>
    <xf numFmtId="0" fontId="48" fillId="0" borderId="28" xfId="148" applyFont="1" applyBorder="1" applyAlignment="1">
      <alignment horizontal="center" vertical="center"/>
    </xf>
    <xf numFmtId="0" fontId="49" fillId="0" borderId="18" xfId="148" applyFont="1" applyBorder="1" applyAlignment="1">
      <alignment horizontal="center" vertical="center"/>
    </xf>
    <xf numFmtId="0" fontId="49" fillId="0" borderId="28" xfId="148" applyFont="1" applyBorder="1" applyAlignment="1">
      <alignment horizontal="center" vertical="center"/>
    </xf>
    <xf numFmtId="0" fontId="49" fillId="0" borderId="28" xfId="148" applyFont="1" applyBorder="1" applyAlignment="1">
      <alignment horizontal="center" vertical="center" wrapText="1"/>
    </xf>
    <xf numFmtId="176" fontId="49" fillId="0" borderId="28" xfId="148" applyNumberFormat="1" applyFont="1" applyBorder="1" applyAlignment="1">
      <alignment horizontal="center" vertical="center"/>
    </xf>
    <xf numFmtId="0" fontId="49" fillId="0" borderId="27" xfId="148" applyFont="1" applyBorder="1" applyAlignment="1">
      <alignment horizontal="center" vertical="center"/>
    </xf>
    <xf numFmtId="0" fontId="49" fillId="0" borderId="0" xfId="148" applyFont="1"/>
    <xf numFmtId="0" fontId="48" fillId="0" borderId="27" xfId="148" applyFont="1" applyBorder="1" applyAlignment="1">
      <alignment horizontal="center" vertical="center"/>
    </xf>
    <xf numFmtId="0" fontId="37" fillId="0" borderId="34" xfId="148" applyFont="1" applyBorder="1" applyAlignment="1">
      <alignment horizontal="center" vertical="center"/>
    </xf>
    <xf numFmtId="0" fontId="37" fillId="0" borderId="34" xfId="148" applyFont="1" applyBorder="1" applyAlignment="1">
      <alignment horizontal="center" vertical="center" wrapText="1"/>
    </xf>
    <xf numFmtId="176" fontId="37" fillId="0" borderId="34" xfId="148" applyNumberFormat="1" applyFont="1" applyBorder="1" applyAlignment="1">
      <alignment horizontal="center" vertical="center" wrapText="1"/>
    </xf>
    <xf numFmtId="0" fontId="49" fillId="0" borderId="19" xfId="148" applyFont="1" applyBorder="1" applyAlignment="1">
      <alignment horizontal="center" vertical="center"/>
    </xf>
    <xf numFmtId="0" fontId="49" fillId="0" borderId="23" xfId="148" applyFont="1" applyBorder="1" applyAlignment="1">
      <alignment horizontal="center" vertical="center"/>
    </xf>
    <xf numFmtId="0" fontId="49" fillId="0" borderId="23" xfId="148" applyFont="1" applyBorder="1" applyAlignment="1">
      <alignment horizontal="center" vertical="center" wrapText="1"/>
    </xf>
    <xf numFmtId="176" fontId="49" fillId="0" borderId="23" xfId="148" applyNumberFormat="1" applyFont="1" applyBorder="1" applyAlignment="1">
      <alignment horizontal="center" vertical="center"/>
    </xf>
    <xf numFmtId="0" fontId="49" fillId="0" borderId="29" xfId="148" applyFont="1" applyBorder="1" applyAlignment="1">
      <alignment horizontal="center" vertical="center"/>
    </xf>
    <xf numFmtId="0" fontId="48" fillId="0" borderId="0" xfId="148" applyFont="1" applyAlignment="1">
      <alignment horizontal="center" vertical="center"/>
    </xf>
    <xf numFmtId="0" fontId="48" fillId="0" borderId="0" xfId="148" applyFont="1" applyAlignment="1">
      <alignment horizontal="center" vertical="center" wrapText="1"/>
    </xf>
    <xf numFmtId="176" fontId="48" fillId="0" borderId="0" xfId="148" applyNumberFormat="1" applyFont="1" applyAlignment="1">
      <alignment horizontal="center" vertical="center"/>
    </xf>
    <xf numFmtId="0" fontId="28" fillId="0" borderId="0" xfId="148" applyFont="1" applyFill="1" applyAlignment="1">
      <alignment shrinkToFit="1"/>
    </xf>
    <xf numFmtId="0" fontId="51" fillId="0" borderId="28" xfId="148" applyFont="1" applyBorder="1" applyAlignment="1">
      <alignment horizontal="center" vertical="center"/>
    </xf>
    <xf numFmtId="43" fontId="53" fillId="0" borderId="28" xfId="149" applyFont="1" applyBorder="1" applyAlignment="1">
      <alignment horizontal="center" vertical="center"/>
    </xf>
    <xf numFmtId="0" fontId="43" fillId="0" borderId="27" xfId="148" applyFont="1" applyBorder="1" applyAlignment="1">
      <alignment horizontal="center"/>
    </xf>
    <xf numFmtId="0" fontId="45" fillId="0" borderId="30" xfId="148" applyFont="1" applyBorder="1" applyAlignment="1">
      <alignment horizontal="center"/>
    </xf>
    <xf numFmtId="0" fontId="51" fillId="0" borderId="28" xfId="148" applyFont="1" applyBorder="1" applyAlignment="1">
      <alignment horizontal="center"/>
    </xf>
    <xf numFmtId="0" fontId="32" fillId="0" borderId="0" xfId="148" applyFill="1" applyAlignment="1">
      <alignment horizontal="center" vertical="center"/>
    </xf>
    <xf numFmtId="0" fontId="31" fillId="0" borderId="28" xfId="148" applyFont="1" applyFill="1" applyBorder="1" applyAlignment="1">
      <alignment horizontal="center" vertical="center" shrinkToFit="1"/>
    </xf>
    <xf numFmtId="177" fontId="50" fillId="0" borderId="28" xfId="148" applyNumberFormat="1" applyFont="1" applyFill="1" applyBorder="1" applyAlignment="1">
      <alignment horizontal="center" vertical="center"/>
    </xf>
    <xf numFmtId="177" fontId="50" fillId="0" borderId="22" xfId="148" applyNumberFormat="1" applyFont="1" applyFill="1" applyBorder="1" applyAlignment="1">
      <alignment horizontal="center" vertical="center"/>
    </xf>
    <xf numFmtId="177" fontId="52" fillId="0" borderId="28" xfId="148" applyNumberFormat="1" applyFont="1" applyFill="1" applyBorder="1" applyAlignment="1">
      <alignment horizontal="center" vertical="center"/>
    </xf>
    <xf numFmtId="177" fontId="4" fillId="0" borderId="28" xfId="148" applyNumberFormat="1" applyFont="1" applyFill="1" applyBorder="1" applyAlignment="1">
      <alignment horizontal="center" vertical="center"/>
    </xf>
    <xf numFmtId="0" fontId="51" fillId="0" borderId="28" xfId="148" applyFont="1" applyFill="1" applyBorder="1" applyAlignment="1">
      <alignment horizontal="center" vertical="center"/>
    </xf>
    <xf numFmtId="43" fontId="53" fillId="0" borderId="28" xfId="149" applyFont="1" applyFill="1" applyBorder="1" applyAlignment="1">
      <alignment horizontal="center" vertical="center"/>
    </xf>
    <xf numFmtId="43" fontId="43" fillId="0" borderId="28" xfId="149" applyFont="1" applyBorder="1" applyAlignment="1">
      <alignment horizontal="center" vertical="center"/>
    </xf>
    <xf numFmtId="43" fontId="43" fillId="0" borderId="28" xfId="149" applyNumberFormat="1" applyFont="1" applyBorder="1" applyAlignment="1">
      <alignment horizontal="center" vertical="center"/>
    </xf>
    <xf numFmtId="176" fontId="51" fillId="0" borderId="28" xfId="148" applyNumberFormat="1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176" fontId="55" fillId="0" borderId="36" xfId="0" applyNumberFormat="1" applyFont="1" applyBorder="1" applyAlignment="1">
      <alignment horizontal="center" vertical="center"/>
    </xf>
    <xf numFmtId="176" fontId="55" fillId="0" borderId="1" xfId="0" applyNumberFormat="1" applyFont="1" applyBorder="1" applyAlignment="1">
      <alignment horizontal="center" vertical="center"/>
    </xf>
    <xf numFmtId="176" fontId="55" fillId="0" borderId="27" xfId="0" applyNumberFormat="1" applyFont="1" applyBorder="1" applyAlignment="1">
      <alignment horizontal="center" vertical="center"/>
    </xf>
    <xf numFmtId="0" fontId="56" fillId="0" borderId="0" xfId="0" applyFont="1">
      <alignment vertical="center"/>
    </xf>
    <xf numFmtId="0" fontId="54" fillId="0" borderId="37" xfId="0" applyFont="1" applyBorder="1" applyAlignment="1">
      <alignment horizontal="center" vertical="center"/>
    </xf>
    <xf numFmtId="176" fontId="55" fillId="0" borderId="38" xfId="0" applyNumberFormat="1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176" fontId="55" fillId="0" borderId="23" xfId="0" applyNumberFormat="1" applyFont="1" applyBorder="1" applyAlignment="1">
      <alignment horizontal="center" vertical="center"/>
    </xf>
    <xf numFmtId="176" fontId="55" fillId="0" borderId="2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9" fillId="0" borderId="1" xfId="148" applyFont="1" applyBorder="1" applyAlignment="1">
      <alignment horizontal="center" vertical="center"/>
    </xf>
    <xf numFmtId="0" fontId="29" fillId="0" borderId="1" xfId="148" applyFont="1" applyBorder="1" applyAlignment="1">
      <alignment horizontal="center" vertical="center" wrapText="1"/>
    </xf>
    <xf numFmtId="0" fontId="27" fillId="0" borderId="14" xfId="148" applyFont="1" applyBorder="1" applyAlignment="1">
      <alignment horizontal="center" vertical="center"/>
    </xf>
    <xf numFmtId="0" fontId="27" fillId="0" borderId="24" xfId="148" applyFont="1" applyBorder="1" applyAlignment="1">
      <alignment horizontal="center" vertical="center" wrapText="1"/>
    </xf>
    <xf numFmtId="0" fontId="27" fillId="0" borderId="25" xfId="148" applyFont="1" applyBorder="1" applyAlignment="1">
      <alignment horizontal="center" vertical="center" wrapText="1"/>
    </xf>
    <xf numFmtId="0" fontId="29" fillId="0" borderId="24" xfId="148" applyFont="1" applyBorder="1" applyAlignment="1">
      <alignment horizontal="center" vertical="center"/>
    </xf>
    <xf numFmtId="0" fontId="29" fillId="0" borderId="26" xfId="148" applyFont="1" applyBorder="1" applyAlignment="1">
      <alignment horizontal="center" vertical="center"/>
    </xf>
    <xf numFmtId="0" fontId="29" fillId="0" borderId="25" xfId="148" applyFont="1" applyBorder="1" applyAlignment="1">
      <alignment horizontal="center" vertical="center"/>
    </xf>
    <xf numFmtId="0" fontId="41" fillId="0" borderId="1" xfId="148" applyFont="1" applyBorder="1" applyAlignment="1">
      <alignment horizontal="center" vertical="center"/>
    </xf>
    <xf numFmtId="0" fontId="27" fillId="0" borderId="22" xfId="148" applyFont="1" applyFill="1" applyBorder="1" applyAlignment="1">
      <alignment horizontal="center" vertical="center"/>
    </xf>
    <xf numFmtId="0" fontId="27" fillId="0" borderId="15" xfId="148" applyFont="1" applyFill="1" applyBorder="1" applyAlignment="1">
      <alignment horizontal="center" vertical="center"/>
    </xf>
    <xf numFmtId="0" fontId="27" fillId="0" borderId="14" xfId="148" applyFont="1" applyFill="1" applyBorder="1" applyAlignment="1">
      <alignment horizontal="center" vertical="center"/>
    </xf>
    <xf numFmtId="0" fontId="27" fillId="0" borderId="1" xfId="148" applyFont="1" applyFill="1" applyBorder="1" applyAlignment="1">
      <alignment horizontal="center" vertical="center"/>
    </xf>
    <xf numFmtId="0" fontId="38" fillId="0" borderId="14" xfId="148" applyFont="1" applyBorder="1" applyAlignment="1">
      <alignment horizontal="center" vertical="center"/>
    </xf>
    <xf numFmtId="0" fontId="27" fillId="0" borderId="15" xfId="148" applyFont="1" applyBorder="1" applyAlignment="1">
      <alignment horizontal="center" vertical="center"/>
    </xf>
    <xf numFmtId="0" fontId="26" fillId="0" borderId="0" xfId="148" applyFont="1" applyAlignment="1">
      <alignment horizontal="left" vertical="center"/>
    </xf>
    <xf numFmtId="0" fontId="33" fillId="0" borderId="0" xfId="148" applyFont="1" applyAlignment="1">
      <alignment horizontal="left" vertical="center"/>
    </xf>
    <xf numFmtId="0" fontId="34" fillId="0" borderId="0" xfId="148" applyFont="1" applyAlignment="1">
      <alignment horizontal="center" vertical="center"/>
    </xf>
    <xf numFmtId="0" fontId="29" fillId="0" borderId="0" xfId="148" applyFont="1" applyAlignment="1">
      <alignment horizontal="center" vertical="center"/>
    </xf>
    <xf numFmtId="0" fontId="29" fillId="0" borderId="0" xfId="148" applyFont="1" applyAlignment="1">
      <alignment horizontal="center" vertical="center" wrapText="1"/>
    </xf>
    <xf numFmtId="176" fontId="34" fillId="0" borderId="0" xfId="148" applyNumberFormat="1" applyFont="1" applyAlignment="1">
      <alignment horizontal="center" vertical="center"/>
    </xf>
    <xf numFmtId="176" fontId="26" fillId="0" borderId="0" xfId="148" applyNumberFormat="1" applyFont="1" applyBorder="1" applyAlignment="1">
      <alignment horizontal="right" vertical="center"/>
    </xf>
    <xf numFmtId="0" fontId="26" fillId="0" borderId="0" xfId="148" applyFont="1" applyBorder="1" applyAlignment="1">
      <alignment horizontal="right" vertical="center"/>
    </xf>
    <xf numFmtId="0" fontId="27" fillId="0" borderId="1" xfId="148" applyFont="1" applyBorder="1" applyAlignment="1">
      <alignment horizontal="center" vertical="center" shrinkToFit="1"/>
    </xf>
    <xf numFmtId="0" fontId="27" fillId="0" borderId="1" xfId="148" applyFont="1" applyBorder="1" applyAlignment="1">
      <alignment horizontal="center" vertical="center" wrapText="1" shrinkToFit="1"/>
    </xf>
    <xf numFmtId="176" fontId="27" fillId="0" borderId="1" xfId="148" applyNumberFormat="1" applyFont="1" applyBorder="1" applyAlignment="1">
      <alignment horizontal="center" vertical="center" shrinkToFit="1"/>
    </xf>
    <xf numFmtId="0" fontId="25" fillId="0" borderId="0" xfId="148" applyFont="1" applyAlignment="1">
      <alignment horizontal="center" vertical="center"/>
    </xf>
    <xf numFmtId="0" fontId="26" fillId="0" borderId="16" xfId="148" applyFont="1" applyBorder="1" applyAlignment="1">
      <alignment horizontal="center" vertical="center"/>
    </xf>
    <xf numFmtId="0" fontId="31" fillId="0" borderId="17" xfId="148" applyFont="1" applyBorder="1" applyAlignment="1">
      <alignment horizontal="center" vertical="center" shrinkToFit="1"/>
    </xf>
    <xf numFmtId="0" fontId="31" fillId="0" borderId="18" xfId="148" applyFont="1" applyBorder="1" applyAlignment="1">
      <alignment horizontal="center" vertical="center" shrinkToFit="1"/>
    </xf>
    <xf numFmtId="0" fontId="31" fillId="0" borderId="2" xfId="148" applyFont="1" applyBorder="1" applyAlignment="1">
      <alignment horizontal="center" vertical="center" shrinkToFit="1"/>
    </xf>
    <xf numFmtId="0" fontId="31" fillId="0" borderId="1" xfId="148" applyFont="1" applyBorder="1" applyAlignment="1">
      <alignment horizontal="center" vertical="center" shrinkToFit="1"/>
    </xf>
    <xf numFmtId="0" fontId="42" fillId="0" borderId="0" xfId="148" applyFont="1" applyAlignment="1">
      <alignment horizontal="center" vertical="center"/>
    </xf>
    <xf numFmtId="0" fontId="31" fillId="0" borderId="3" xfId="148" applyFont="1" applyBorder="1" applyAlignment="1">
      <alignment horizontal="center" vertical="center" shrinkToFit="1"/>
    </xf>
    <xf numFmtId="0" fontId="31" fillId="0" borderId="27" xfId="148" applyFont="1" applyBorder="1" applyAlignment="1">
      <alignment horizontal="center" vertical="center" shrinkToFit="1"/>
    </xf>
    <xf numFmtId="0" fontId="32" fillId="0" borderId="28" xfId="148" applyBorder="1" applyAlignment="1">
      <alignment horizontal="center" vertical="center"/>
    </xf>
    <xf numFmtId="43" fontId="31" fillId="0" borderId="2" xfId="149" applyFont="1" applyFill="1" applyBorder="1" applyAlignment="1">
      <alignment horizontal="center" vertical="center" shrinkToFit="1"/>
    </xf>
    <xf numFmtId="0" fontId="43" fillId="0" borderId="22" xfId="148" applyFont="1" applyBorder="1" applyAlignment="1">
      <alignment horizontal="center" vertical="center"/>
    </xf>
    <xf numFmtId="0" fontId="43" fillId="0" borderId="14" xfId="148" applyFont="1" applyBorder="1" applyAlignment="1">
      <alignment horizontal="center" vertical="center"/>
    </xf>
    <xf numFmtId="0" fontId="43" fillId="0" borderId="15" xfId="148" applyFont="1" applyBorder="1" applyAlignment="1">
      <alignment horizontal="center" vertical="center"/>
    </xf>
    <xf numFmtId="0" fontId="43" fillId="0" borderId="28" xfId="148" applyFont="1" applyBorder="1" applyAlignment="1">
      <alignment horizontal="center" vertical="center"/>
    </xf>
    <xf numFmtId="0" fontId="26" fillId="0" borderId="28" xfId="148" applyFont="1" applyBorder="1" applyAlignment="1">
      <alignment horizontal="center" vertical="center"/>
    </xf>
    <xf numFmtId="0" fontId="31" fillId="0" borderId="28" xfId="148" applyFont="1" applyBorder="1" applyAlignment="1">
      <alignment horizontal="center" vertical="center" shrinkToFit="1"/>
    </xf>
    <xf numFmtId="0" fontId="31" fillId="0" borderId="2" xfId="148" applyFont="1" applyFill="1" applyBorder="1" applyAlignment="1">
      <alignment horizontal="center" vertical="center" shrinkToFit="1"/>
    </xf>
    <xf numFmtId="0" fontId="31" fillId="0" borderId="40" xfId="148" applyFont="1" applyFill="1" applyBorder="1" applyAlignment="1">
      <alignment horizontal="center" vertical="center" shrinkToFit="1"/>
    </xf>
    <xf numFmtId="0" fontId="31" fillId="0" borderId="41" xfId="148" applyFont="1" applyFill="1" applyBorder="1" applyAlignment="1">
      <alignment horizontal="center" vertical="center" shrinkToFit="1"/>
    </xf>
    <xf numFmtId="0" fontId="31" fillId="0" borderId="42" xfId="148" applyFont="1" applyFill="1" applyBorder="1" applyAlignment="1">
      <alignment horizontal="center" vertical="center" shrinkToFit="1"/>
    </xf>
    <xf numFmtId="176" fontId="48" fillId="0" borderId="22" xfId="148" applyNumberFormat="1" applyFont="1" applyBorder="1" applyAlignment="1">
      <alignment horizontal="center" vertical="center"/>
    </xf>
    <xf numFmtId="176" fontId="48" fillId="0" borderId="14" xfId="148" applyNumberFormat="1" applyFont="1" applyBorder="1" applyAlignment="1">
      <alignment horizontal="center" vertical="center"/>
    </xf>
    <xf numFmtId="176" fontId="48" fillId="0" borderId="15" xfId="148" applyNumberFormat="1" applyFont="1" applyBorder="1" applyAlignment="1">
      <alignment horizontal="center" vertical="center"/>
    </xf>
    <xf numFmtId="0" fontId="48" fillId="0" borderId="30" xfId="148" applyFont="1" applyBorder="1" applyAlignment="1">
      <alignment horizontal="center" vertical="center"/>
    </xf>
    <xf numFmtId="0" fontId="48" fillId="0" borderId="32" xfId="148" applyFont="1" applyBorder="1" applyAlignment="1">
      <alignment horizontal="center" vertical="center"/>
    </xf>
    <xf numFmtId="0" fontId="48" fillId="0" borderId="33" xfId="148" applyFont="1" applyBorder="1" applyAlignment="1">
      <alignment horizontal="center" vertical="center"/>
    </xf>
    <xf numFmtId="0" fontId="48" fillId="0" borderId="31" xfId="148" applyFont="1" applyBorder="1" applyAlignment="1">
      <alignment horizontal="center" vertical="center"/>
    </xf>
    <xf numFmtId="0" fontId="48" fillId="0" borderId="20" xfId="148" applyFont="1" applyBorder="1" applyAlignment="1">
      <alignment horizontal="center" vertical="center"/>
    </xf>
    <xf numFmtId="0" fontId="48" fillId="0" borderId="21" xfId="148" applyFont="1" applyBorder="1" applyAlignment="1">
      <alignment horizontal="center" vertical="center"/>
    </xf>
    <xf numFmtId="0" fontId="48" fillId="0" borderId="28" xfId="148" applyFont="1" applyFill="1" applyBorder="1" applyAlignment="1">
      <alignment horizontal="center" vertical="center" wrapText="1"/>
    </xf>
    <xf numFmtId="176" fontId="26" fillId="0" borderId="22" xfId="148" applyNumberFormat="1" applyFont="1" applyBorder="1" applyAlignment="1">
      <alignment horizontal="center" vertical="center" wrapText="1"/>
    </xf>
    <xf numFmtId="176" fontId="26" fillId="0" borderId="14" xfId="148" applyNumberFormat="1" applyFont="1" applyBorder="1" applyAlignment="1">
      <alignment horizontal="center" vertical="center" wrapText="1"/>
    </xf>
    <xf numFmtId="176" fontId="26" fillId="0" borderId="15" xfId="148" applyNumberFormat="1" applyFont="1" applyBorder="1" applyAlignment="1">
      <alignment horizontal="center" vertical="center" wrapText="1"/>
    </xf>
    <xf numFmtId="0" fontId="48" fillId="0" borderId="22" xfId="148" applyFont="1" applyFill="1" applyBorder="1" applyAlignment="1">
      <alignment horizontal="center" vertical="center" wrapText="1"/>
    </xf>
    <xf numFmtId="0" fontId="48" fillId="0" borderId="14" xfId="148" applyFont="1" applyFill="1" applyBorder="1" applyAlignment="1">
      <alignment horizontal="center" vertical="center" wrapText="1"/>
    </xf>
    <xf numFmtId="0" fontId="48" fillId="0" borderId="22" xfId="148" applyFont="1" applyBorder="1" applyAlignment="1">
      <alignment horizontal="center" vertical="center" wrapText="1"/>
    </xf>
    <xf numFmtId="0" fontId="48" fillId="0" borderId="14" xfId="148" applyFont="1" applyBorder="1" applyAlignment="1">
      <alignment horizontal="center" vertical="center" wrapText="1"/>
    </xf>
    <xf numFmtId="0" fontId="48" fillId="0" borderId="22" xfId="148" applyFont="1" applyFill="1" applyBorder="1" applyAlignment="1">
      <alignment horizontal="center" vertical="center"/>
    </xf>
    <xf numFmtId="0" fontId="48" fillId="0" borderId="14" xfId="148" applyFont="1" applyFill="1" applyBorder="1" applyAlignment="1">
      <alignment horizontal="center" vertical="center"/>
    </xf>
    <xf numFmtId="0" fontId="48" fillId="0" borderId="15" xfId="148" applyFont="1" applyFill="1" applyBorder="1" applyAlignment="1">
      <alignment horizontal="center" vertical="center"/>
    </xf>
    <xf numFmtId="0" fontId="26" fillId="0" borderId="0" xfId="148" applyFont="1" applyAlignment="1">
      <alignment horizontal="center" vertical="center"/>
    </xf>
    <xf numFmtId="0" fontId="46" fillId="0" borderId="0" xfId="148" applyFont="1" applyAlignment="1">
      <alignment horizontal="center" vertical="center"/>
    </xf>
    <xf numFmtId="176" fontId="46" fillId="0" borderId="0" xfId="148" applyNumberFormat="1" applyFont="1" applyAlignment="1">
      <alignment horizontal="center" vertical="center"/>
    </xf>
    <xf numFmtId="176" fontId="26" fillId="0" borderId="16" xfId="148" applyNumberFormat="1" applyFont="1" applyBorder="1" applyAlignment="1">
      <alignment horizontal="center" vertical="center"/>
    </xf>
    <xf numFmtId="0" fontId="47" fillId="0" borderId="17" xfId="148" applyFont="1" applyBorder="1" applyAlignment="1">
      <alignment horizontal="center" vertical="center" shrinkToFit="1"/>
    </xf>
    <xf numFmtId="0" fontId="47" fillId="0" borderId="18" xfId="148" applyFont="1" applyBorder="1" applyAlignment="1">
      <alignment horizontal="center" vertical="center" shrinkToFit="1"/>
    </xf>
    <xf numFmtId="0" fontId="47" fillId="0" borderId="2" xfId="148" applyFont="1" applyBorder="1" applyAlignment="1">
      <alignment horizontal="center" vertical="center" shrinkToFit="1"/>
    </xf>
    <xf numFmtId="0" fontId="47" fillId="0" borderId="28" xfId="148" applyFont="1" applyBorder="1" applyAlignment="1">
      <alignment horizontal="center" vertical="center" shrinkToFit="1"/>
    </xf>
    <xf numFmtId="176" fontId="47" fillId="0" borderId="2" xfId="148" applyNumberFormat="1" applyFont="1" applyBorder="1" applyAlignment="1">
      <alignment horizontal="center" vertical="center" shrinkToFit="1"/>
    </xf>
    <xf numFmtId="0" fontId="47" fillId="0" borderId="3" xfId="148" applyFont="1" applyBorder="1" applyAlignment="1">
      <alignment horizontal="center" vertical="center" shrinkToFit="1"/>
    </xf>
    <xf numFmtId="0" fontId="47" fillId="0" borderId="27" xfId="148" applyFont="1" applyBorder="1" applyAlignment="1">
      <alignment horizontal="center" vertical="center" shrinkToFit="1"/>
    </xf>
  </cellXfs>
  <cellStyles count="150">
    <cellStyle name="20% - 强调文字颜色 1 2" xfId="8"/>
    <cellStyle name="20% - 强调文字颜色 1 3" xfId="9"/>
    <cellStyle name="20% - 强调文字颜色 1 4" xfId="10"/>
    <cellStyle name="20% - 强调文字颜色 2 2" xfId="11"/>
    <cellStyle name="20% - 强调文字颜色 2 3" xfId="12"/>
    <cellStyle name="20% - 强调文字颜色 2 4" xfId="13"/>
    <cellStyle name="20% - 强调文字颜色 3 2" xfId="14"/>
    <cellStyle name="20% - 强调文字颜色 3 3" xfId="15"/>
    <cellStyle name="20% - 强调文字颜色 3 4" xfId="16"/>
    <cellStyle name="20% - 强调文字颜色 4 2" xfId="17"/>
    <cellStyle name="20% - 强调文字颜色 4 3" xfId="18"/>
    <cellStyle name="20% - 强调文字颜色 4 4" xfId="19"/>
    <cellStyle name="20% - 强调文字颜色 5 2" xfId="20"/>
    <cellStyle name="20% - 强调文字颜色 5 3" xfId="21"/>
    <cellStyle name="20% - 强调文字颜色 5 4" xfId="22"/>
    <cellStyle name="20% - 强调文字颜色 6 2" xfId="23"/>
    <cellStyle name="20% - 强调文字颜色 6 3" xfId="24"/>
    <cellStyle name="20% - 强调文字颜色 6 4" xfId="25"/>
    <cellStyle name="40% - 强调文字颜色 1 2" xfId="26"/>
    <cellStyle name="40% - 强调文字颜色 1 3" xfId="27"/>
    <cellStyle name="40% - 强调文字颜色 1 4" xfId="28"/>
    <cellStyle name="40% - 强调文字颜色 2 2" xfId="29"/>
    <cellStyle name="40% - 强调文字颜色 2 3" xfId="30"/>
    <cellStyle name="40% - 强调文字颜色 2 4" xfId="31"/>
    <cellStyle name="40% - 强调文字颜色 3 2" xfId="32"/>
    <cellStyle name="40% - 强调文字颜色 3 3" xfId="33"/>
    <cellStyle name="40% - 强调文字颜色 3 4" xfId="34"/>
    <cellStyle name="40% - 强调文字颜色 4 2" xfId="35"/>
    <cellStyle name="40% - 强调文字颜色 4 3" xfId="36"/>
    <cellStyle name="40% - 强调文字颜色 4 4" xfId="37"/>
    <cellStyle name="40% - 强调文字颜色 5 2" xfId="38"/>
    <cellStyle name="40% - 强调文字颜色 5 3" xfId="39"/>
    <cellStyle name="40% - 强调文字颜色 5 4" xfId="40"/>
    <cellStyle name="40% - 强调文字颜色 6 2" xfId="41"/>
    <cellStyle name="40% - 强调文字颜色 6 3" xfId="42"/>
    <cellStyle name="40% - 强调文字颜色 6 4" xfId="43"/>
    <cellStyle name="60% - 强调文字颜色 1 2" xfId="44"/>
    <cellStyle name="60% - 强调文字颜色 1 3" xfId="45"/>
    <cellStyle name="60% - 强调文字颜色 1 4" xfId="46"/>
    <cellStyle name="60% - 强调文字颜色 2 2" xfId="47"/>
    <cellStyle name="60% - 强调文字颜色 2 3" xfId="48"/>
    <cellStyle name="60% - 强调文字颜色 2 4" xfId="49"/>
    <cellStyle name="60% - 强调文字颜色 3 2" xfId="50"/>
    <cellStyle name="60% - 强调文字颜色 3 3" xfId="51"/>
    <cellStyle name="60% - 强调文字颜色 3 4" xfId="52"/>
    <cellStyle name="60% - 强调文字颜色 4 2" xfId="53"/>
    <cellStyle name="60% - 强调文字颜色 4 3" xfId="54"/>
    <cellStyle name="60% - 强调文字颜色 4 4" xfId="55"/>
    <cellStyle name="60% - 强调文字颜色 5 2" xfId="56"/>
    <cellStyle name="60% - 强调文字颜色 5 3" xfId="57"/>
    <cellStyle name="60% - 强调文字颜色 5 4" xfId="58"/>
    <cellStyle name="60% - 强调文字颜色 6 2" xfId="59"/>
    <cellStyle name="60% - 强调文字颜色 6 3" xfId="60"/>
    <cellStyle name="60% - 强调文字颜色 6 4" xfId="61"/>
    <cellStyle name="标题 1 2" xfId="62"/>
    <cellStyle name="标题 1 3" xfId="63"/>
    <cellStyle name="标题 1 4" xfId="64"/>
    <cellStyle name="标题 2 2" xfId="65"/>
    <cellStyle name="标题 2 3" xfId="66"/>
    <cellStyle name="标题 2 4" xfId="67"/>
    <cellStyle name="标题 3 2" xfId="68"/>
    <cellStyle name="标题 3 3" xfId="69"/>
    <cellStyle name="标题 3 4" xfId="70"/>
    <cellStyle name="标题 4 2" xfId="71"/>
    <cellStyle name="标题 4 3" xfId="72"/>
    <cellStyle name="标题 4 4" xfId="73"/>
    <cellStyle name="标题 5" xfId="74"/>
    <cellStyle name="标题 6" xfId="75"/>
    <cellStyle name="标题 7" xfId="76"/>
    <cellStyle name="差 2" xfId="77"/>
    <cellStyle name="差 3" xfId="78"/>
    <cellStyle name="差 4" xfId="79"/>
    <cellStyle name="常规" xfId="0" builtinId="0"/>
    <cellStyle name="常规 2" xfId="1"/>
    <cellStyle name="常规 2 2" xfId="2"/>
    <cellStyle name="常规 2 2 2" xfId="7"/>
    <cellStyle name="常规 2 2 2 2" xfId="80"/>
    <cellStyle name="常规 2 2 2 2 2" xfId="81"/>
    <cellStyle name="常规 2 2 3" xfId="82"/>
    <cellStyle name="常规 2 2 3 2" xfId="83"/>
    <cellStyle name="常规 2 2 4" xfId="84"/>
    <cellStyle name="常规 2 3" xfId="3"/>
    <cellStyle name="常规 2 3 2" xfId="85"/>
    <cellStyle name="常规 2 3 3" xfId="86"/>
    <cellStyle name="常规 2 4" xfId="87"/>
    <cellStyle name="常规 3" xfId="4"/>
    <cellStyle name="常规 3 2" xfId="5"/>
    <cellStyle name="常规 3 2 2" xfId="88"/>
    <cellStyle name="常规 3 2 3" xfId="89"/>
    <cellStyle name="常规 3 3" xfId="6"/>
    <cellStyle name="常规 3 3 2" xfId="90"/>
    <cellStyle name="常规 3 3 3" xfId="91"/>
    <cellStyle name="常规 3 4" xfId="92"/>
    <cellStyle name="常规 4" xfId="93"/>
    <cellStyle name="常规 4 2" xfId="94"/>
    <cellStyle name="常规 5" xfId="95"/>
    <cellStyle name="常规 6" xfId="148"/>
    <cellStyle name="好 2" xfId="96"/>
    <cellStyle name="好 3" xfId="97"/>
    <cellStyle name="好 4" xfId="98"/>
    <cellStyle name="汇总 2" xfId="99"/>
    <cellStyle name="汇总 3" xfId="100"/>
    <cellStyle name="汇总 4" xfId="101"/>
    <cellStyle name="计算 2" xfId="102"/>
    <cellStyle name="计算 3" xfId="103"/>
    <cellStyle name="计算 4" xfId="104"/>
    <cellStyle name="检查单元格 2" xfId="105"/>
    <cellStyle name="检查单元格 3" xfId="106"/>
    <cellStyle name="检查单元格 4" xfId="107"/>
    <cellStyle name="解释性文本 2" xfId="108"/>
    <cellStyle name="解释性文本 3" xfId="109"/>
    <cellStyle name="解释性文本 4" xfId="110"/>
    <cellStyle name="警告文本 2" xfId="111"/>
    <cellStyle name="警告文本 3" xfId="112"/>
    <cellStyle name="警告文本 4" xfId="113"/>
    <cellStyle name="链接单元格 2" xfId="114"/>
    <cellStyle name="链接单元格 3" xfId="115"/>
    <cellStyle name="链接单元格 4" xfId="116"/>
    <cellStyle name="千位分隔 2" xfId="147"/>
    <cellStyle name="千位分隔 3" xfId="149"/>
    <cellStyle name="强调文字颜色 1 2" xfId="117"/>
    <cellStyle name="强调文字颜色 1 3" xfId="118"/>
    <cellStyle name="强调文字颜色 1 4" xfId="119"/>
    <cellStyle name="强调文字颜色 2 2" xfId="120"/>
    <cellStyle name="强调文字颜色 2 3" xfId="121"/>
    <cellStyle name="强调文字颜色 2 4" xfId="122"/>
    <cellStyle name="强调文字颜色 3 2" xfId="123"/>
    <cellStyle name="强调文字颜色 3 3" xfId="124"/>
    <cellStyle name="强调文字颜色 3 4" xfId="125"/>
    <cellStyle name="强调文字颜色 4 2" xfId="126"/>
    <cellStyle name="强调文字颜色 4 3" xfId="127"/>
    <cellStyle name="强调文字颜色 4 4" xfId="128"/>
    <cellStyle name="强调文字颜色 5 2" xfId="129"/>
    <cellStyle name="强调文字颜色 5 3" xfId="130"/>
    <cellStyle name="强调文字颜色 5 4" xfId="131"/>
    <cellStyle name="强调文字颜色 6 2" xfId="132"/>
    <cellStyle name="强调文字颜色 6 3" xfId="133"/>
    <cellStyle name="强调文字颜色 6 4" xfId="134"/>
    <cellStyle name="适中 2" xfId="135"/>
    <cellStyle name="适中 3" xfId="136"/>
    <cellStyle name="适中 4" xfId="137"/>
    <cellStyle name="输出 2" xfId="138"/>
    <cellStyle name="输出 3" xfId="139"/>
    <cellStyle name="输出 4" xfId="140"/>
    <cellStyle name="输入 2" xfId="141"/>
    <cellStyle name="输入 3" xfId="142"/>
    <cellStyle name="输入 4" xfId="143"/>
    <cellStyle name="注释 2" xfId="144"/>
    <cellStyle name="注释 3" xfId="145"/>
    <cellStyle name="注释 4" xfId="1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9525</xdr:rowOff>
    </xdr:from>
    <xdr:to>
      <xdr:col>1</xdr:col>
      <xdr:colOff>0</xdr:colOff>
      <xdr:row>3</xdr:row>
      <xdr:rowOff>209550</xdr:rowOff>
    </xdr:to>
    <xdr:sp macro="" textlink="">
      <xdr:nvSpPr>
        <xdr:cNvPr id="2" name="TextBox 1"/>
        <xdr:cNvSpPr txBox="1"/>
      </xdr:nvSpPr>
      <xdr:spPr>
        <a:xfrm>
          <a:off x="1485900" y="828675"/>
          <a:ext cx="6858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100"/>
            <a:t>项目</a:t>
          </a:r>
        </a:p>
      </xdr:txBody>
    </xdr:sp>
    <xdr:clientData/>
  </xdr:twoCellAnchor>
  <xdr:twoCellAnchor>
    <xdr:from>
      <xdr:col>0</xdr:col>
      <xdr:colOff>85725</xdr:colOff>
      <xdr:row>3</xdr:row>
      <xdr:rowOff>180975</xdr:rowOff>
    </xdr:from>
    <xdr:to>
      <xdr:col>0</xdr:col>
      <xdr:colOff>628650</xdr:colOff>
      <xdr:row>3</xdr:row>
      <xdr:rowOff>381000</xdr:rowOff>
    </xdr:to>
    <xdr:sp macro="" textlink="">
      <xdr:nvSpPr>
        <xdr:cNvPr id="3" name="TextBox 2"/>
        <xdr:cNvSpPr txBox="1"/>
      </xdr:nvSpPr>
      <xdr:spPr>
        <a:xfrm>
          <a:off x="771525" y="1000125"/>
          <a:ext cx="54292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100"/>
            <a:t>区域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8"/>
  <sheetViews>
    <sheetView workbookViewId="0">
      <selection activeCell="C18" sqref="C18"/>
    </sheetView>
  </sheetViews>
  <sheetFormatPr defaultRowHeight="14.4"/>
  <cols>
    <col min="1" max="1" width="19.44140625" customWidth="1"/>
    <col min="2" max="2" width="24.44140625" customWidth="1"/>
    <col min="3" max="3" width="22.6640625" customWidth="1"/>
    <col min="4" max="4" width="28.88671875" customWidth="1"/>
    <col min="253" max="253" width="19.44140625" customWidth="1"/>
    <col min="254" max="255" width="24.44140625" customWidth="1"/>
    <col min="256" max="256" width="22.6640625" customWidth="1"/>
    <col min="257" max="257" width="24.21875" customWidth="1"/>
    <col min="258" max="258" width="25.33203125" customWidth="1"/>
    <col min="509" max="509" width="19.44140625" customWidth="1"/>
    <col min="510" max="511" width="24.44140625" customWidth="1"/>
    <col min="512" max="512" width="22.6640625" customWidth="1"/>
    <col min="513" max="513" width="24.21875" customWidth="1"/>
    <col min="514" max="514" width="25.33203125" customWidth="1"/>
    <col min="765" max="765" width="19.44140625" customWidth="1"/>
    <col min="766" max="767" width="24.44140625" customWidth="1"/>
    <col min="768" max="768" width="22.6640625" customWidth="1"/>
    <col min="769" max="769" width="24.21875" customWidth="1"/>
    <col min="770" max="770" width="25.33203125" customWidth="1"/>
    <col min="1021" max="1021" width="19.44140625" customWidth="1"/>
    <col min="1022" max="1023" width="24.44140625" customWidth="1"/>
    <col min="1024" max="1024" width="22.6640625" customWidth="1"/>
    <col min="1025" max="1025" width="24.21875" customWidth="1"/>
    <col min="1026" max="1026" width="25.33203125" customWidth="1"/>
    <col min="1277" max="1277" width="19.44140625" customWidth="1"/>
    <col min="1278" max="1279" width="24.44140625" customWidth="1"/>
    <col min="1280" max="1280" width="22.6640625" customWidth="1"/>
    <col min="1281" max="1281" width="24.21875" customWidth="1"/>
    <col min="1282" max="1282" width="25.33203125" customWidth="1"/>
    <col min="1533" max="1533" width="19.44140625" customWidth="1"/>
    <col min="1534" max="1535" width="24.44140625" customWidth="1"/>
    <col min="1536" max="1536" width="22.6640625" customWidth="1"/>
    <col min="1537" max="1537" width="24.21875" customWidth="1"/>
    <col min="1538" max="1538" width="25.33203125" customWidth="1"/>
    <col min="1789" max="1789" width="19.44140625" customWidth="1"/>
    <col min="1790" max="1791" width="24.44140625" customWidth="1"/>
    <col min="1792" max="1792" width="22.6640625" customWidth="1"/>
    <col min="1793" max="1793" width="24.21875" customWidth="1"/>
    <col min="1794" max="1794" width="25.33203125" customWidth="1"/>
    <col min="2045" max="2045" width="19.44140625" customWidth="1"/>
    <col min="2046" max="2047" width="24.44140625" customWidth="1"/>
    <col min="2048" max="2048" width="22.6640625" customWidth="1"/>
    <col min="2049" max="2049" width="24.21875" customWidth="1"/>
    <col min="2050" max="2050" width="25.33203125" customWidth="1"/>
    <col min="2301" max="2301" width="19.44140625" customWidth="1"/>
    <col min="2302" max="2303" width="24.44140625" customWidth="1"/>
    <col min="2304" max="2304" width="22.6640625" customWidth="1"/>
    <col min="2305" max="2305" width="24.21875" customWidth="1"/>
    <col min="2306" max="2306" width="25.33203125" customWidth="1"/>
    <col min="2557" max="2557" width="19.44140625" customWidth="1"/>
    <col min="2558" max="2559" width="24.44140625" customWidth="1"/>
    <col min="2560" max="2560" width="22.6640625" customWidth="1"/>
    <col min="2561" max="2561" width="24.21875" customWidth="1"/>
    <col min="2562" max="2562" width="25.33203125" customWidth="1"/>
    <col min="2813" max="2813" width="19.44140625" customWidth="1"/>
    <col min="2814" max="2815" width="24.44140625" customWidth="1"/>
    <col min="2816" max="2816" width="22.6640625" customWidth="1"/>
    <col min="2817" max="2817" width="24.21875" customWidth="1"/>
    <col min="2818" max="2818" width="25.33203125" customWidth="1"/>
    <col min="3069" max="3069" width="19.44140625" customWidth="1"/>
    <col min="3070" max="3071" width="24.44140625" customWidth="1"/>
    <col min="3072" max="3072" width="22.6640625" customWidth="1"/>
    <col min="3073" max="3073" width="24.21875" customWidth="1"/>
    <col min="3074" max="3074" width="25.33203125" customWidth="1"/>
    <col min="3325" max="3325" width="19.44140625" customWidth="1"/>
    <col min="3326" max="3327" width="24.44140625" customWidth="1"/>
    <col min="3328" max="3328" width="22.6640625" customWidth="1"/>
    <col min="3329" max="3329" width="24.21875" customWidth="1"/>
    <col min="3330" max="3330" width="25.33203125" customWidth="1"/>
    <col min="3581" max="3581" width="19.44140625" customWidth="1"/>
    <col min="3582" max="3583" width="24.44140625" customWidth="1"/>
    <col min="3584" max="3584" width="22.6640625" customWidth="1"/>
    <col min="3585" max="3585" width="24.21875" customWidth="1"/>
    <col min="3586" max="3586" width="25.33203125" customWidth="1"/>
    <col min="3837" max="3837" width="19.44140625" customWidth="1"/>
    <col min="3838" max="3839" width="24.44140625" customWidth="1"/>
    <col min="3840" max="3840" width="22.6640625" customWidth="1"/>
    <col min="3841" max="3841" width="24.21875" customWidth="1"/>
    <col min="3842" max="3842" width="25.33203125" customWidth="1"/>
    <col min="4093" max="4093" width="19.44140625" customWidth="1"/>
    <col min="4094" max="4095" width="24.44140625" customWidth="1"/>
    <col min="4096" max="4096" width="22.6640625" customWidth="1"/>
    <col min="4097" max="4097" width="24.21875" customWidth="1"/>
    <col min="4098" max="4098" width="25.33203125" customWidth="1"/>
    <col min="4349" max="4349" width="19.44140625" customWidth="1"/>
    <col min="4350" max="4351" width="24.44140625" customWidth="1"/>
    <col min="4352" max="4352" width="22.6640625" customWidth="1"/>
    <col min="4353" max="4353" width="24.21875" customWidth="1"/>
    <col min="4354" max="4354" width="25.33203125" customWidth="1"/>
    <col min="4605" max="4605" width="19.44140625" customWidth="1"/>
    <col min="4606" max="4607" width="24.44140625" customWidth="1"/>
    <col min="4608" max="4608" width="22.6640625" customWidth="1"/>
    <col min="4609" max="4609" width="24.21875" customWidth="1"/>
    <col min="4610" max="4610" width="25.33203125" customWidth="1"/>
    <col min="4861" max="4861" width="19.44140625" customWidth="1"/>
    <col min="4862" max="4863" width="24.44140625" customWidth="1"/>
    <col min="4864" max="4864" width="22.6640625" customWidth="1"/>
    <col min="4865" max="4865" width="24.21875" customWidth="1"/>
    <col min="4866" max="4866" width="25.33203125" customWidth="1"/>
    <col min="5117" max="5117" width="19.44140625" customWidth="1"/>
    <col min="5118" max="5119" width="24.44140625" customWidth="1"/>
    <col min="5120" max="5120" width="22.6640625" customWidth="1"/>
    <col min="5121" max="5121" width="24.21875" customWidth="1"/>
    <col min="5122" max="5122" width="25.33203125" customWidth="1"/>
    <col min="5373" max="5373" width="19.44140625" customWidth="1"/>
    <col min="5374" max="5375" width="24.44140625" customWidth="1"/>
    <col min="5376" max="5376" width="22.6640625" customWidth="1"/>
    <col min="5377" max="5377" width="24.21875" customWidth="1"/>
    <col min="5378" max="5378" width="25.33203125" customWidth="1"/>
    <col min="5629" max="5629" width="19.44140625" customWidth="1"/>
    <col min="5630" max="5631" width="24.44140625" customWidth="1"/>
    <col min="5632" max="5632" width="22.6640625" customWidth="1"/>
    <col min="5633" max="5633" width="24.21875" customWidth="1"/>
    <col min="5634" max="5634" width="25.33203125" customWidth="1"/>
    <col min="5885" max="5885" width="19.44140625" customWidth="1"/>
    <col min="5886" max="5887" width="24.44140625" customWidth="1"/>
    <col min="5888" max="5888" width="22.6640625" customWidth="1"/>
    <col min="5889" max="5889" width="24.21875" customWidth="1"/>
    <col min="5890" max="5890" width="25.33203125" customWidth="1"/>
    <col min="6141" max="6141" width="19.44140625" customWidth="1"/>
    <col min="6142" max="6143" width="24.44140625" customWidth="1"/>
    <col min="6144" max="6144" width="22.6640625" customWidth="1"/>
    <col min="6145" max="6145" width="24.21875" customWidth="1"/>
    <col min="6146" max="6146" width="25.33203125" customWidth="1"/>
    <col min="6397" max="6397" width="19.44140625" customWidth="1"/>
    <col min="6398" max="6399" width="24.44140625" customWidth="1"/>
    <col min="6400" max="6400" width="22.6640625" customWidth="1"/>
    <col min="6401" max="6401" width="24.21875" customWidth="1"/>
    <col min="6402" max="6402" width="25.33203125" customWidth="1"/>
    <col min="6653" max="6653" width="19.44140625" customWidth="1"/>
    <col min="6654" max="6655" width="24.44140625" customWidth="1"/>
    <col min="6656" max="6656" width="22.6640625" customWidth="1"/>
    <col min="6657" max="6657" width="24.21875" customWidth="1"/>
    <col min="6658" max="6658" width="25.33203125" customWidth="1"/>
    <col min="6909" max="6909" width="19.44140625" customWidth="1"/>
    <col min="6910" max="6911" width="24.44140625" customWidth="1"/>
    <col min="6912" max="6912" width="22.6640625" customWidth="1"/>
    <col min="6913" max="6913" width="24.21875" customWidth="1"/>
    <col min="6914" max="6914" width="25.33203125" customWidth="1"/>
    <col min="7165" max="7165" width="19.44140625" customWidth="1"/>
    <col min="7166" max="7167" width="24.44140625" customWidth="1"/>
    <col min="7168" max="7168" width="22.6640625" customWidth="1"/>
    <col min="7169" max="7169" width="24.21875" customWidth="1"/>
    <col min="7170" max="7170" width="25.33203125" customWidth="1"/>
    <col min="7421" max="7421" width="19.44140625" customWidth="1"/>
    <col min="7422" max="7423" width="24.44140625" customWidth="1"/>
    <col min="7424" max="7424" width="22.6640625" customWidth="1"/>
    <col min="7425" max="7425" width="24.21875" customWidth="1"/>
    <col min="7426" max="7426" width="25.33203125" customWidth="1"/>
    <col min="7677" max="7677" width="19.44140625" customWidth="1"/>
    <col min="7678" max="7679" width="24.44140625" customWidth="1"/>
    <col min="7680" max="7680" width="22.6640625" customWidth="1"/>
    <col min="7681" max="7681" width="24.21875" customWidth="1"/>
    <col min="7682" max="7682" width="25.33203125" customWidth="1"/>
    <col min="7933" max="7933" width="19.44140625" customWidth="1"/>
    <col min="7934" max="7935" width="24.44140625" customWidth="1"/>
    <col min="7936" max="7936" width="22.6640625" customWidth="1"/>
    <col min="7937" max="7937" width="24.21875" customWidth="1"/>
    <col min="7938" max="7938" width="25.33203125" customWidth="1"/>
    <col min="8189" max="8189" width="19.44140625" customWidth="1"/>
    <col min="8190" max="8191" width="24.44140625" customWidth="1"/>
    <col min="8192" max="8192" width="22.6640625" customWidth="1"/>
    <col min="8193" max="8193" width="24.21875" customWidth="1"/>
    <col min="8194" max="8194" width="25.33203125" customWidth="1"/>
    <col min="8445" max="8445" width="19.44140625" customWidth="1"/>
    <col min="8446" max="8447" width="24.44140625" customWidth="1"/>
    <col min="8448" max="8448" width="22.6640625" customWidth="1"/>
    <col min="8449" max="8449" width="24.21875" customWidth="1"/>
    <col min="8450" max="8450" width="25.33203125" customWidth="1"/>
    <col min="8701" max="8701" width="19.44140625" customWidth="1"/>
    <col min="8702" max="8703" width="24.44140625" customWidth="1"/>
    <col min="8704" max="8704" width="22.6640625" customWidth="1"/>
    <col min="8705" max="8705" width="24.21875" customWidth="1"/>
    <col min="8706" max="8706" width="25.33203125" customWidth="1"/>
    <col min="8957" max="8957" width="19.44140625" customWidth="1"/>
    <col min="8958" max="8959" width="24.44140625" customWidth="1"/>
    <col min="8960" max="8960" width="22.6640625" customWidth="1"/>
    <col min="8961" max="8961" width="24.21875" customWidth="1"/>
    <col min="8962" max="8962" width="25.33203125" customWidth="1"/>
    <col min="9213" max="9213" width="19.44140625" customWidth="1"/>
    <col min="9214" max="9215" width="24.44140625" customWidth="1"/>
    <col min="9216" max="9216" width="22.6640625" customWidth="1"/>
    <col min="9217" max="9217" width="24.21875" customWidth="1"/>
    <col min="9218" max="9218" width="25.33203125" customWidth="1"/>
    <col min="9469" max="9469" width="19.44140625" customWidth="1"/>
    <col min="9470" max="9471" width="24.44140625" customWidth="1"/>
    <col min="9472" max="9472" width="22.6640625" customWidth="1"/>
    <col min="9473" max="9473" width="24.21875" customWidth="1"/>
    <col min="9474" max="9474" width="25.33203125" customWidth="1"/>
    <col min="9725" max="9725" width="19.44140625" customWidth="1"/>
    <col min="9726" max="9727" width="24.44140625" customWidth="1"/>
    <col min="9728" max="9728" width="22.6640625" customWidth="1"/>
    <col min="9729" max="9729" width="24.21875" customWidth="1"/>
    <col min="9730" max="9730" width="25.33203125" customWidth="1"/>
    <col min="9981" max="9981" width="19.44140625" customWidth="1"/>
    <col min="9982" max="9983" width="24.44140625" customWidth="1"/>
    <col min="9984" max="9984" width="22.6640625" customWidth="1"/>
    <col min="9985" max="9985" width="24.21875" customWidth="1"/>
    <col min="9986" max="9986" width="25.33203125" customWidth="1"/>
    <col min="10237" max="10237" width="19.44140625" customWidth="1"/>
    <col min="10238" max="10239" width="24.44140625" customWidth="1"/>
    <col min="10240" max="10240" width="22.6640625" customWidth="1"/>
    <col min="10241" max="10241" width="24.21875" customWidth="1"/>
    <col min="10242" max="10242" width="25.33203125" customWidth="1"/>
    <col min="10493" max="10493" width="19.44140625" customWidth="1"/>
    <col min="10494" max="10495" width="24.44140625" customWidth="1"/>
    <col min="10496" max="10496" width="22.6640625" customWidth="1"/>
    <col min="10497" max="10497" width="24.21875" customWidth="1"/>
    <col min="10498" max="10498" width="25.33203125" customWidth="1"/>
    <col min="10749" max="10749" width="19.44140625" customWidth="1"/>
    <col min="10750" max="10751" width="24.44140625" customWidth="1"/>
    <col min="10752" max="10752" width="22.6640625" customWidth="1"/>
    <col min="10753" max="10753" width="24.21875" customWidth="1"/>
    <col min="10754" max="10754" width="25.33203125" customWidth="1"/>
    <col min="11005" max="11005" width="19.44140625" customWidth="1"/>
    <col min="11006" max="11007" width="24.44140625" customWidth="1"/>
    <col min="11008" max="11008" width="22.6640625" customWidth="1"/>
    <col min="11009" max="11009" width="24.21875" customWidth="1"/>
    <col min="11010" max="11010" width="25.33203125" customWidth="1"/>
    <col min="11261" max="11261" width="19.44140625" customWidth="1"/>
    <col min="11262" max="11263" width="24.44140625" customWidth="1"/>
    <col min="11264" max="11264" width="22.6640625" customWidth="1"/>
    <col min="11265" max="11265" width="24.21875" customWidth="1"/>
    <col min="11266" max="11266" width="25.33203125" customWidth="1"/>
    <col min="11517" max="11517" width="19.44140625" customWidth="1"/>
    <col min="11518" max="11519" width="24.44140625" customWidth="1"/>
    <col min="11520" max="11520" width="22.6640625" customWidth="1"/>
    <col min="11521" max="11521" width="24.21875" customWidth="1"/>
    <col min="11522" max="11522" width="25.33203125" customWidth="1"/>
    <col min="11773" max="11773" width="19.44140625" customWidth="1"/>
    <col min="11774" max="11775" width="24.44140625" customWidth="1"/>
    <col min="11776" max="11776" width="22.6640625" customWidth="1"/>
    <col min="11777" max="11777" width="24.21875" customWidth="1"/>
    <col min="11778" max="11778" width="25.33203125" customWidth="1"/>
    <col min="12029" max="12029" width="19.44140625" customWidth="1"/>
    <col min="12030" max="12031" width="24.44140625" customWidth="1"/>
    <col min="12032" max="12032" width="22.6640625" customWidth="1"/>
    <col min="12033" max="12033" width="24.21875" customWidth="1"/>
    <col min="12034" max="12034" width="25.33203125" customWidth="1"/>
    <col min="12285" max="12285" width="19.44140625" customWidth="1"/>
    <col min="12286" max="12287" width="24.44140625" customWidth="1"/>
    <col min="12288" max="12288" width="22.6640625" customWidth="1"/>
    <col min="12289" max="12289" width="24.21875" customWidth="1"/>
    <col min="12290" max="12290" width="25.33203125" customWidth="1"/>
    <col min="12541" max="12541" width="19.44140625" customWidth="1"/>
    <col min="12542" max="12543" width="24.44140625" customWidth="1"/>
    <col min="12544" max="12544" width="22.6640625" customWidth="1"/>
    <col min="12545" max="12545" width="24.21875" customWidth="1"/>
    <col min="12546" max="12546" width="25.33203125" customWidth="1"/>
    <col min="12797" max="12797" width="19.44140625" customWidth="1"/>
    <col min="12798" max="12799" width="24.44140625" customWidth="1"/>
    <col min="12800" max="12800" width="22.6640625" customWidth="1"/>
    <col min="12801" max="12801" width="24.21875" customWidth="1"/>
    <col min="12802" max="12802" width="25.33203125" customWidth="1"/>
    <col min="13053" max="13053" width="19.44140625" customWidth="1"/>
    <col min="13054" max="13055" width="24.44140625" customWidth="1"/>
    <col min="13056" max="13056" width="22.6640625" customWidth="1"/>
    <col min="13057" max="13057" width="24.21875" customWidth="1"/>
    <col min="13058" max="13058" width="25.33203125" customWidth="1"/>
    <col min="13309" max="13309" width="19.44140625" customWidth="1"/>
    <col min="13310" max="13311" width="24.44140625" customWidth="1"/>
    <col min="13312" max="13312" width="22.6640625" customWidth="1"/>
    <col min="13313" max="13313" width="24.21875" customWidth="1"/>
    <col min="13314" max="13314" width="25.33203125" customWidth="1"/>
    <col min="13565" max="13565" width="19.44140625" customWidth="1"/>
    <col min="13566" max="13567" width="24.44140625" customWidth="1"/>
    <col min="13568" max="13568" width="22.6640625" customWidth="1"/>
    <col min="13569" max="13569" width="24.21875" customWidth="1"/>
    <col min="13570" max="13570" width="25.33203125" customWidth="1"/>
    <col min="13821" max="13821" width="19.44140625" customWidth="1"/>
    <col min="13822" max="13823" width="24.44140625" customWidth="1"/>
    <col min="13824" max="13824" width="22.6640625" customWidth="1"/>
    <col min="13825" max="13825" width="24.21875" customWidth="1"/>
    <col min="13826" max="13826" width="25.33203125" customWidth="1"/>
    <col min="14077" max="14077" width="19.44140625" customWidth="1"/>
    <col min="14078" max="14079" width="24.44140625" customWidth="1"/>
    <col min="14080" max="14080" width="22.6640625" customWidth="1"/>
    <col min="14081" max="14081" width="24.21875" customWidth="1"/>
    <col min="14082" max="14082" width="25.33203125" customWidth="1"/>
    <col min="14333" max="14333" width="19.44140625" customWidth="1"/>
    <col min="14334" max="14335" width="24.44140625" customWidth="1"/>
    <col min="14336" max="14336" width="22.6640625" customWidth="1"/>
    <col min="14337" max="14337" width="24.21875" customWidth="1"/>
    <col min="14338" max="14338" width="25.33203125" customWidth="1"/>
    <col min="14589" max="14589" width="19.44140625" customWidth="1"/>
    <col min="14590" max="14591" width="24.44140625" customWidth="1"/>
    <col min="14592" max="14592" width="22.6640625" customWidth="1"/>
    <col min="14593" max="14593" width="24.21875" customWidth="1"/>
    <col min="14594" max="14594" width="25.33203125" customWidth="1"/>
    <col min="14845" max="14845" width="19.44140625" customWidth="1"/>
    <col min="14846" max="14847" width="24.44140625" customWidth="1"/>
    <col min="14848" max="14848" width="22.6640625" customWidth="1"/>
    <col min="14849" max="14849" width="24.21875" customWidth="1"/>
    <col min="14850" max="14850" width="25.33203125" customWidth="1"/>
    <col min="15101" max="15101" width="19.44140625" customWidth="1"/>
    <col min="15102" max="15103" width="24.44140625" customWidth="1"/>
    <col min="15104" max="15104" width="22.6640625" customWidth="1"/>
    <col min="15105" max="15105" width="24.21875" customWidth="1"/>
    <col min="15106" max="15106" width="25.33203125" customWidth="1"/>
    <col min="15357" max="15357" width="19.44140625" customWidth="1"/>
    <col min="15358" max="15359" width="24.44140625" customWidth="1"/>
    <col min="15360" max="15360" width="22.6640625" customWidth="1"/>
    <col min="15361" max="15361" width="24.21875" customWidth="1"/>
    <col min="15362" max="15362" width="25.33203125" customWidth="1"/>
    <col min="15613" max="15613" width="19.44140625" customWidth="1"/>
    <col min="15614" max="15615" width="24.44140625" customWidth="1"/>
    <col min="15616" max="15616" width="22.6640625" customWidth="1"/>
    <col min="15617" max="15617" width="24.21875" customWidth="1"/>
    <col min="15618" max="15618" width="25.33203125" customWidth="1"/>
    <col min="15869" max="15869" width="19.44140625" customWidth="1"/>
    <col min="15870" max="15871" width="24.44140625" customWidth="1"/>
    <col min="15872" max="15872" width="22.6640625" customWidth="1"/>
    <col min="15873" max="15873" width="24.21875" customWidth="1"/>
    <col min="15874" max="15874" width="25.33203125" customWidth="1"/>
    <col min="16125" max="16125" width="19.44140625" customWidth="1"/>
    <col min="16126" max="16127" width="24.44140625" customWidth="1"/>
    <col min="16128" max="16128" width="22.6640625" customWidth="1"/>
    <col min="16129" max="16129" width="24.21875" customWidth="1"/>
    <col min="16130" max="16130" width="25.33203125" customWidth="1"/>
  </cols>
  <sheetData>
    <row r="1" spans="1:4" ht="20.25" customHeight="1">
      <c r="A1" t="s">
        <v>8</v>
      </c>
    </row>
    <row r="2" spans="1:4" ht="29.25" customHeight="1">
      <c r="A2" s="146" t="s">
        <v>402</v>
      </c>
      <c r="B2" s="146"/>
      <c r="C2" s="146"/>
      <c r="D2" s="146"/>
    </row>
    <row r="3" spans="1:4" ht="21.75" customHeight="1" thickBot="1">
      <c r="D3" s="7" t="s">
        <v>5</v>
      </c>
    </row>
    <row r="4" spans="1:4" ht="31.5" customHeight="1">
      <c r="A4" s="8"/>
      <c r="B4" s="2" t="s">
        <v>400</v>
      </c>
      <c r="C4" s="2" t="s">
        <v>401</v>
      </c>
      <c r="D4" s="3" t="s">
        <v>6</v>
      </c>
    </row>
    <row r="5" spans="1:4" s="140" customFormat="1" ht="27.75" customHeight="1">
      <c r="A5" s="136" t="s">
        <v>0</v>
      </c>
      <c r="B5" s="137">
        <v>856.15</v>
      </c>
      <c r="C5" s="138">
        <v>2670.86</v>
      </c>
      <c r="D5" s="139">
        <f>B5+C5</f>
        <v>3527.01</v>
      </c>
    </row>
    <row r="6" spans="1:4" s="140" customFormat="1" ht="28.5" customHeight="1">
      <c r="A6" s="136" t="s">
        <v>1</v>
      </c>
      <c r="B6" s="138">
        <v>702.84</v>
      </c>
      <c r="C6" s="138">
        <v>84.59</v>
      </c>
      <c r="D6" s="139">
        <f t="shared" ref="D6:D10" si="0">B6+C6</f>
        <v>787.43000000000006</v>
      </c>
    </row>
    <row r="7" spans="1:4" s="140" customFormat="1" ht="28.5" customHeight="1">
      <c r="A7" s="136" t="s">
        <v>409</v>
      </c>
      <c r="B7" s="138">
        <v>9.18</v>
      </c>
      <c r="C7" s="138">
        <v>41.8</v>
      </c>
      <c r="D7" s="139">
        <f t="shared" si="0"/>
        <v>50.98</v>
      </c>
    </row>
    <row r="8" spans="1:4" s="140" customFormat="1" ht="27" customHeight="1">
      <c r="A8" s="136" t="s">
        <v>2</v>
      </c>
      <c r="B8" s="138">
        <v>382.31</v>
      </c>
      <c r="C8" s="138">
        <v>208.23</v>
      </c>
      <c r="D8" s="139">
        <f t="shared" si="0"/>
        <v>590.54</v>
      </c>
    </row>
    <row r="9" spans="1:4" s="140" customFormat="1" ht="27" customHeight="1">
      <c r="A9" s="141" t="s">
        <v>9</v>
      </c>
      <c r="B9" s="142">
        <v>4733.58</v>
      </c>
      <c r="C9" s="142">
        <v>39.659999999999997</v>
      </c>
      <c r="D9" s="139">
        <f t="shared" si="0"/>
        <v>4773.24</v>
      </c>
    </row>
    <row r="10" spans="1:4" s="140" customFormat="1" ht="30.75" customHeight="1" thickBot="1">
      <c r="A10" s="143" t="s">
        <v>3</v>
      </c>
      <c r="B10" s="144">
        <f>SUM(B5:B9)</f>
        <v>6684.0599999999995</v>
      </c>
      <c r="C10" s="144">
        <f>SUM(C5:C9)</f>
        <v>3045.1400000000003</v>
      </c>
      <c r="D10" s="145">
        <f t="shared" si="0"/>
        <v>9729.2000000000007</v>
      </c>
    </row>
    <row r="12" spans="1:4" ht="35.25" customHeight="1">
      <c r="A12" s="147" t="s">
        <v>408</v>
      </c>
      <c r="B12" s="148"/>
      <c r="C12" s="148"/>
      <c r="D12" s="148"/>
    </row>
    <row r="13" spans="1:4" ht="18.75" customHeight="1">
      <c r="A13" s="149" t="s">
        <v>7</v>
      </c>
      <c r="B13" s="149"/>
      <c r="C13" s="149"/>
      <c r="D13" s="149"/>
    </row>
    <row r="14" spans="1:4" ht="18.75" customHeight="1">
      <c r="A14" s="1"/>
      <c r="B14" s="1"/>
      <c r="C14" s="1"/>
      <c r="D14" s="1"/>
    </row>
    <row r="15" spans="1:4" ht="17.399999999999999">
      <c r="B15" s="4"/>
      <c r="D15" s="5" t="s">
        <v>4</v>
      </c>
    </row>
    <row r="16" spans="1:4" ht="17.399999999999999">
      <c r="B16" s="4"/>
      <c r="D16" s="6">
        <v>45237</v>
      </c>
    </row>
    <row r="17" spans="2:2" ht="17.399999999999999">
      <c r="B17" s="4"/>
    </row>
    <row r="18" spans="2:2" ht="17.399999999999999">
      <c r="B18" s="4"/>
    </row>
  </sheetData>
  <mergeCells count="3">
    <mergeCell ref="A2:D2"/>
    <mergeCell ref="A12:D12"/>
    <mergeCell ref="A13:D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3"/>
  <sheetViews>
    <sheetView showWhiteSpace="0" view="pageBreakPreview" topLeftCell="F77" zoomScaleNormal="85" zoomScalePageLayoutView="70" workbookViewId="0">
      <selection activeCell="N2" sqref="N2"/>
    </sheetView>
  </sheetViews>
  <sheetFormatPr defaultColWidth="10" defaultRowHeight="38.25" customHeight="1"/>
  <cols>
    <col min="1" max="1" width="6.5546875" style="12" customWidth="1"/>
    <col min="2" max="2" width="14.88671875" style="13" customWidth="1"/>
    <col min="3" max="3" width="23" style="9" customWidth="1"/>
    <col min="4" max="12" width="17.44140625" style="10" customWidth="1"/>
    <col min="13" max="13" width="23" style="11" customWidth="1"/>
    <col min="14" max="14" width="21.88671875" style="11" customWidth="1"/>
    <col min="15" max="256" width="10" style="11"/>
    <col min="257" max="257" width="6.5546875" style="11" customWidth="1"/>
    <col min="258" max="258" width="14.88671875" style="11" customWidth="1"/>
    <col min="259" max="259" width="23" style="11" customWidth="1"/>
    <col min="260" max="268" width="17.44140625" style="11" customWidth="1"/>
    <col min="269" max="269" width="23" style="11" customWidth="1"/>
    <col min="270" max="270" width="21.88671875" style="11" customWidth="1"/>
    <col min="271" max="512" width="10" style="11"/>
    <col min="513" max="513" width="6.5546875" style="11" customWidth="1"/>
    <col min="514" max="514" width="14.88671875" style="11" customWidth="1"/>
    <col min="515" max="515" width="23" style="11" customWidth="1"/>
    <col min="516" max="524" width="17.44140625" style="11" customWidth="1"/>
    <col min="525" max="525" width="23" style="11" customWidth="1"/>
    <col min="526" max="526" width="21.88671875" style="11" customWidth="1"/>
    <col min="527" max="768" width="10" style="11"/>
    <col min="769" max="769" width="6.5546875" style="11" customWidth="1"/>
    <col min="770" max="770" width="14.88671875" style="11" customWidth="1"/>
    <col min="771" max="771" width="23" style="11" customWidth="1"/>
    <col min="772" max="780" width="17.44140625" style="11" customWidth="1"/>
    <col min="781" max="781" width="23" style="11" customWidth="1"/>
    <col min="782" max="782" width="21.88671875" style="11" customWidth="1"/>
    <col min="783" max="1024" width="10" style="11"/>
    <col min="1025" max="1025" width="6.5546875" style="11" customWidth="1"/>
    <col min="1026" max="1026" width="14.88671875" style="11" customWidth="1"/>
    <col min="1027" max="1027" width="23" style="11" customWidth="1"/>
    <col min="1028" max="1036" width="17.44140625" style="11" customWidth="1"/>
    <col min="1037" max="1037" width="23" style="11" customWidth="1"/>
    <col min="1038" max="1038" width="21.88671875" style="11" customWidth="1"/>
    <col min="1039" max="1280" width="10" style="11"/>
    <col min="1281" max="1281" width="6.5546875" style="11" customWidth="1"/>
    <col min="1282" max="1282" width="14.88671875" style="11" customWidth="1"/>
    <col min="1283" max="1283" width="23" style="11" customWidth="1"/>
    <col min="1284" max="1292" width="17.44140625" style="11" customWidth="1"/>
    <col min="1293" max="1293" width="23" style="11" customWidth="1"/>
    <col min="1294" max="1294" width="21.88671875" style="11" customWidth="1"/>
    <col min="1295" max="1536" width="10" style="11"/>
    <col min="1537" max="1537" width="6.5546875" style="11" customWidth="1"/>
    <col min="1538" max="1538" width="14.88671875" style="11" customWidth="1"/>
    <col min="1539" max="1539" width="23" style="11" customWidth="1"/>
    <col min="1540" max="1548" width="17.44140625" style="11" customWidth="1"/>
    <col min="1549" max="1549" width="23" style="11" customWidth="1"/>
    <col min="1550" max="1550" width="21.88671875" style="11" customWidth="1"/>
    <col min="1551" max="1792" width="10" style="11"/>
    <col min="1793" max="1793" width="6.5546875" style="11" customWidth="1"/>
    <col min="1794" max="1794" width="14.88671875" style="11" customWidth="1"/>
    <col min="1795" max="1795" width="23" style="11" customWidth="1"/>
    <col min="1796" max="1804" width="17.44140625" style="11" customWidth="1"/>
    <col min="1805" max="1805" width="23" style="11" customWidth="1"/>
    <col min="1806" max="1806" width="21.88671875" style="11" customWidth="1"/>
    <col min="1807" max="2048" width="10" style="11"/>
    <col min="2049" max="2049" width="6.5546875" style="11" customWidth="1"/>
    <col min="2050" max="2050" width="14.88671875" style="11" customWidth="1"/>
    <col min="2051" max="2051" width="23" style="11" customWidth="1"/>
    <col min="2052" max="2060" width="17.44140625" style="11" customWidth="1"/>
    <col min="2061" max="2061" width="23" style="11" customWidth="1"/>
    <col min="2062" max="2062" width="21.88671875" style="11" customWidth="1"/>
    <col min="2063" max="2304" width="10" style="11"/>
    <col min="2305" max="2305" width="6.5546875" style="11" customWidth="1"/>
    <col min="2306" max="2306" width="14.88671875" style="11" customWidth="1"/>
    <col min="2307" max="2307" width="23" style="11" customWidth="1"/>
    <col min="2308" max="2316" width="17.44140625" style="11" customWidth="1"/>
    <col min="2317" max="2317" width="23" style="11" customWidth="1"/>
    <col min="2318" max="2318" width="21.88671875" style="11" customWidth="1"/>
    <col min="2319" max="2560" width="10" style="11"/>
    <col min="2561" max="2561" width="6.5546875" style="11" customWidth="1"/>
    <col min="2562" max="2562" width="14.88671875" style="11" customWidth="1"/>
    <col min="2563" max="2563" width="23" style="11" customWidth="1"/>
    <col min="2564" max="2572" width="17.44140625" style="11" customWidth="1"/>
    <col min="2573" max="2573" width="23" style="11" customWidth="1"/>
    <col min="2574" max="2574" width="21.88671875" style="11" customWidth="1"/>
    <col min="2575" max="2816" width="10" style="11"/>
    <col min="2817" max="2817" width="6.5546875" style="11" customWidth="1"/>
    <col min="2818" max="2818" width="14.88671875" style="11" customWidth="1"/>
    <col min="2819" max="2819" width="23" style="11" customWidth="1"/>
    <col min="2820" max="2828" width="17.44140625" style="11" customWidth="1"/>
    <col min="2829" max="2829" width="23" style="11" customWidth="1"/>
    <col min="2830" max="2830" width="21.88671875" style="11" customWidth="1"/>
    <col min="2831" max="3072" width="10" style="11"/>
    <col min="3073" max="3073" width="6.5546875" style="11" customWidth="1"/>
    <col min="3074" max="3074" width="14.88671875" style="11" customWidth="1"/>
    <col min="3075" max="3075" width="23" style="11" customWidth="1"/>
    <col min="3076" max="3084" width="17.44140625" style="11" customWidth="1"/>
    <col min="3085" max="3085" width="23" style="11" customWidth="1"/>
    <col min="3086" max="3086" width="21.88671875" style="11" customWidth="1"/>
    <col min="3087" max="3328" width="10" style="11"/>
    <col min="3329" max="3329" width="6.5546875" style="11" customWidth="1"/>
    <col min="3330" max="3330" width="14.88671875" style="11" customWidth="1"/>
    <col min="3331" max="3331" width="23" style="11" customWidth="1"/>
    <col min="3332" max="3340" width="17.44140625" style="11" customWidth="1"/>
    <col min="3341" max="3341" width="23" style="11" customWidth="1"/>
    <col min="3342" max="3342" width="21.88671875" style="11" customWidth="1"/>
    <col min="3343" max="3584" width="10" style="11"/>
    <col min="3585" max="3585" width="6.5546875" style="11" customWidth="1"/>
    <col min="3586" max="3586" width="14.88671875" style="11" customWidth="1"/>
    <col min="3587" max="3587" width="23" style="11" customWidth="1"/>
    <col min="3588" max="3596" width="17.44140625" style="11" customWidth="1"/>
    <col min="3597" max="3597" width="23" style="11" customWidth="1"/>
    <col min="3598" max="3598" width="21.88671875" style="11" customWidth="1"/>
    <col min="3599" max="3840" width="10" style="11"/>
    <col min="3841" max="3841" width="6.5546875" style="11" customWidth="1"/>
    <col min="3842" max="3842" width="14.88671875" style="11" customWidth="1"/>
    <col min="3843" max="3843" width="23" style="11" customWidth="1"/>
    <col min="3844" max="3852" width="17.44140625" style="11" customWidth="1"/>
    <col min="3853" max="3853" width="23" style="11" customWidth="1"/>
    <col min="3854" max="3854" width="21.88671875" style="11" customWidth="1"/>
    <col min="3855" max="4096" width="10" style="11"/>
    <col min="4097" max="4097" width="6.5546875" style="11" customWidth="1"/>
    <col min="4098" max="4098" width="14.88671875" style="11" customWidth="1"/>
    <col min="4099" max="4099" width="23" style="11" customWidth="1"/>
    <col min="4100" max="4108" width="17.44140625" style="11" customWidth="1"/>
    <col min="4109" max="4109" width="23" style="11" customWidth="1"/>
    <col min="4110" max="4110" width="21.88671875" style="11" customWidth="1"/>
    <col min="4111" max="4352" width="10" style="11"/>
    <col min="4353" max="4353" width="6.5546875" style="11" customWidth="1"/>
    <col min="4354" max="4354" width="14.88671875" style="11" customWidth="1"/>
    <col min="4355" max="4355" width="23" style="11" customWidth="1"/>
    <col min="4356" max="4364" width="17.44140625" style="11" customWidth="1"/>
    <col min="4365" max="4365" width="23" style="11" customWidth="1"/>
    <col min="4366" max="4366" width="21.88671875" style="11" customWidth="1"/>
    <col min="4367" max="4608" width="10" style="11"/>
    <col min="4609" max="4609" width="6.5546875" style="11" customWidth="1"/>
    <col min="4610" max="4610" width="14.88671875" style="11" customWidth="1"/>
    <col min="4611" max="4611" width="23" style="11" customWidth="1"/>
    <col min="4612" max="4620" width="17.44140625" style="11" customWidth="1"/>
    <col min="4621" max="4621" width="23" style="11" customWidth="1"/>
    <col min="4622" max="4622" width="21.88671875" style="11" customWidth="1"/>
    <col min="4623" max="4864" width="10" style="11"/>
    <col min="4865" max="4865" width="6.5546875" style="11" customWidth="1"/>
    <col min="4866" max="4866" width="14.88671875" style="11" customWidth="1"/>
    <col min="4867" max="4867" width="23" style="11" customWidth="1"/>
    <col min="4868" max="4876" width="17.44140625" style="11" customWidth="1"/>
    <col min="4877" max="4877" width="23" style="11" customWidth="1"/>
    <col min="4878" max="4878" width="21.88671875" style="11" customWidth="1"/>
    <col min="4879" max="5120" width="10" style="11"/>
    <col min="5121" max="5121" width="6.5546875" style="11" customWidth="1"/>
    <col min="5122" max="5122" width="14.88671875" style="11" customWidth="1"/>
    <col min="5123" max="5123" width="23" style="11" customWidth="1"/>
    <col min="5124" max="5132" width="17.44140625" style="11" customWidth="1"/>
    <col min="5133" max="5133" width="23" style="11" customWidth="1"/>
    <col min="5134" max="5134" width="21.88671875" style="11" customWidth="1"/>
    <col min="5135" max="5376" width="10" style="11"/>
    <col min="5377" max="5377" width="6.5546875" style="11" customWidth="1"/>
    <col min="5378" max="5378" width="14.88671875" style="11" customWidth="1"/>
    <col min="5379" max="5379" width="23" style="11" customWidth="1"/>
    <col min="5380" max="5388" width="17.44140625" style="11" customWidth="1"/>
    <col min="5389" max="5389" width="23" style="11" customWidth="1"/>
    <col min="5390" max="5390" width="21.88671875" style="11" customWidth="1"/>
    <col min="5391" max="5632" width="10" style="11"/>
    <col min="5633" max="5633" width="6.5546875" style="11" customWidth="1"/>
    <col min="5634" max="5634" width="14.88671875" style="11" customWidth="1"/>
    <col min="5635" max="5635" width="23" style="11" customWidth="1"/>
    <col min="5636" max="5644" width="17.44140625" style="11" customWidth="1"/>
    <col min="5645" max="5645" width="23" style="11" customWidth="1"/>
    <col min="5646" max="5646" width="21.88671875" style="11" customWidth="1"/>
    <col min="5647" max="5888" width="10" style="11"/>
    <col min="5889" max="5889" width="6.5546875" style="11" customWidth="1"/>
    <col min="5890" max="5890" width="14.88671875" style="11" customWidth="1"/>
    <col min="5891" max="5891" width="23" style="11" customWidth="1"/>
    <col min="5892" max="5900" width="17.44140625" style="11" customWidth="1"/>
    <col min="5901" max="5901" width="23" style="11" customWidth="1"/>
    <col min="5902" max="5902" width="21.88671875" style="11" customWidth="1"/>
    <col min="5903" max="6144" width="10" style="11"/>
    <col min="6145" max="6145" width="6.5546875" style="11" customWidth="1"/>
    <col min="6146" max="6146" width="14.88671875" style="11" customWidth="1"/>
    <col min="6147" max="6147" width="23" style="11" customWidth="1"/>
    <col min="6148" max="6156" width="17.44140625" style="11" customWidth="1"/>
    <col min="6157" max="6157" width="23" style="11" customWidth="1"/>
    <col min="6158" max="6158" width="21.88671875" style="11" customWidth="1"/>
    <col min="6159" max="6400" width="10" style="11"/>
    <col min="6401" max="6401" width="6.5546875" style="11" customWidth="1"/>
    <col min="6402" max="6402" width="14.88671875" style="11" customWidth="1"/>
    <col min="6403" max="6403" width="23" style="11" customWidth="1"/>
    <col min="6404" max="6412" width="17.44140625" style="11" customWidth="1"/>
    <col min="6413" max="6413" width="23" style="11" customWidth="1"/>
    <col min="6414" max="6414" width="21.88671875" style="11" customWidth="1"/>
    <col min="6415" max="6656" width="10" style="11"/>
    <col min="6657" max="6657" width="6.5546875" style="11" customWidth="1"/>
    <col min="6658" max="6658" width="14.88671875" style="11" customWidth="1"/>
    <col min="6659" max="6659" width="23" style="11" customWidth="1"/>
    <col min="6660" max="6668" width="17.44140625" style="11" customWidth="1"/>
    <col min="6669" max="6669" width="23" style="11" customWidth="1"/>
    <col min="6670" max="6670" width="21.88671875" style="11" customWidth="1"/>
    <col min="6671" max="6912" width="10" style="11"/>
    <col min="6913" max="6913" width="6.5546875" style="11" customWidth="1"/>
    <col min="6914" max="6914" width="14.88671875" style="11" customWidth="1"/>
    <col min="6915" max="6915" width="23" style="11" customWidth="1"/>
    <col min="6916" max="6924" width="17.44140625" style="11" customWidth="1"/>
    <col min="6925" max="6925" width="23" style="11" customWidth="1"/>
    <col min="6926" max="6926" width="21.88671875" style="11" customWidth="1"/>
    <col min="6927" max="7168" width="10" style="11"/>
    <col min="7169" max="7169" width="6.5546875" style="11" customWidth="1"/>
    <col min="7170" max="7170" width="14.88671875" style="11" customWidth="1"/>
    <col min="7171" max="7171" width="23" style="11" customWidth="1"/>
    <col min="7172" max="7180" width="17.44140625" style="11" customWidth="1"/>
    <col min="7181" max="7181" width="23" style="11" customWidth="1"/>
    <col min="7182" max="7182" width="21.88671875" style="11" customWidth="1"/>
    <col min="7183" max="7424" width="10" style="11"/>
    <col min="7425" max="7425" width="6.5546875" style="11" customWidth="1"/>
    <col min="7426" max="7426" width="14.88671875" style="11" customWidth="1"/>
    <col min="7427" max="7427" width="23" style="11" customWidth="1"/>
    <col min="7428" max="7436" width="17.44140625" style="11" customWidth="1"/>
    <col min="7437" max="7437" width="23" style="11" customWidth="1"/>
    <col min="7438" max="7438" width="21.88671875" style="11" customWidth="1"/>
    <col min="7439" max="7680" width="10" style="11"/>
    <col min="7681" max="7681" width="6.5546875" style="11" customWidth="1"/>
    <col min="7682" max="7682" width="14.88671875" style="11" customWidth="1"/>
    <col min="7683" max="7683" width="23" style="11" customWidth="1"/>
    <col min="7684" max="7692" width="17.44140625" style="11" customWidth="1"/>
    <col min="7693" max="7693" width="23" style="11" customWidth="1"/>
    <col min="7694" max="7694" width="21.88671875" style="11" customWidth="1"/>
    <col min="7695" max="7936" width="10" style="11"/>
    <col min="7937" max="7937" width="6.5546875" style="11" customWidth="1"/>
    <col min="7938" max="7938" width="14.88671875" style="11" customWidth="1"/>
    <col min="7939" max="7939" width="23" style="11" customWidth="1"/>
    <col min="7940" max="7948" width="17.44140625" style="11" customWidth="1"/>
    <col min="7949" max="7949" width="23" style="11" customWidth="1"/>
    <col min="7950" max="7950" width="21.88671875" style="11" customWidth="1"/>
    <col min="7951" max="8192" width="10" style="11"/>
    <col min="8193" max="8193" width="6.5546875" style="11" customWidth="1"/>
    <col min="8194" max="8194" width="14.88671875" style="11" customWidth="1"/>
    <col min="8195" max="8195" width="23" style="11" customWidth="1"/>
    <col min="8196" max="8204" width="17.44140625" style="11" customWidth="1"/>
    <col min="8205" max="8205" width="23" style="11" customWidth="1"/>
    <col min="8206" max="8206" width="21.88671875" style="11" customWidth="1"/>
    <col min="8207" max="8448" width="10" style="11"/>
    <col min="8449" max="8449" width="6.5546875" style="11" customWidth="1"/>
    <col min="8450" max="8450" width="14.88671875" style="11" customWidth="1"/>
    <col min="8451" max="8451" width="23" style="11" customWidth="1"/>
    <col min="8452" max="8460" width="17.44140625" style="11" customWidth="1"/>
    <col min="8461" max="8461" width="23" style="11" customWidth="1"/>
    <col min="8462" max="8462" width="21.88671875" style="11" customWidth="1"/>
    <col min="8463" max="8704" width="10" style="11"/>
    <col min="8705" max="8705" width="6.5546875" style="11" customWidth="1"/>
    <col min="8706" max="8706" width="14.88671875" style="11" customWidth="1"/>
    <col min="8707" max="8707" width="23" style="11" customWidth="1"/>
    <col min="8708" max="8716" width="17.44140625" style="11" customWidth="1"/>
    <col min="8717" max="8717" width="23" style="11" customWidth="1"/>
    <col min="8718" max="8718" width="21.88671875" style="11" customWidth="1"/>
    <col min="8719" max="8960" width="10" style="11"/>
    <col min="8961" max="8961" width="6.5546875" style="11" customWidth="1"/>
    <col min="8962" max="8962" width="14.88671875" style="11" customWidth="1"/>
    <col min="8963" max="8963" width="23" style="11" customWidth="1"/>
    <col min="8964" max="8972" width="17.44140625" style="11" customWidth="1"/>
    <col min="8973" max="8973" width="23" style="11" customWidth="1"/>
    <col min="8974" max="8974" width="21.88671875" style="11" customWidth="1"/>
    <col min="8975" max="9216" width="10" style="11"/>
    <col min="9217" max="9217" width="6.5546875" style="11" customWidth="1"/>
    <col min="9218" max="9218" width="14.88671875" style="11" customWidth="1"/>
    <col min="9219" max="9219" width="23" style="11" customWidth="1"/>
    <col min="9220" max="9228" width="17.44140625" style="11" customWidth="1"/>
    <col min="9229" max="9229" width="23" style="11" customWidth="1"/>
    <col min="9230" max="9230" width="21.88671875" style="11" customWidth="1"/>
    <col min="9231" max="9472" width="10" style="11"/>
    <col min="9473" max="9473" width="6.5546875" style="11" customWidth="1"/>
    <col min="9474" max="9474" width="14.88671875" style="11" customWidth="1"/>
    <col min="9475" max="9475" width="23" style="11" customWidth="1"/>
    <col min="9476" max="9484" width="17.44140625" style="11" customWidth="1"/>
    <col min="9485" max="9485" width="23" style="11" customWidth="1"/>
    <col min="9486" max="9486" width="21.88671875" style="11" customWidth="1"/>
    <col min="9487" max="9728" width="10" style="11"/>
    <col min="9729" max="9729" width="6.5546875" style="11" customWidth="1"/>
    <col min="9730" max="9730" width="14.88671875" style="11" customWidth="1"/>
    <col min="9731" max="9731" width="23" style="11" customWidth="1"/>
    <col min="9732" max="9740" width="17.44140625" style="11" customWidth="1"/>
    <col min="9741" max="9741" width="23" style="11" customWidth="1"/>
    <col min="9742" max="9742" width="21.88671875" style="11" customWidth="1"/>
    <col min="9743" max="9984" width="10" style="11"/>
    <col min="9985" max="9985" width="6.5546875" style="11" customWidth="1"/>
    <col min="9986" max="9986" width="14.88671875" style="11" customWidth="1"/>
    <col min="9987" max="9987" width="23" style="11" customWidth="1"/>
    <col min="9988" max="9996" width="17.44140625" style="11" customWidth="1"/>
    <col min="9997" max="9997" width="23" style="11" customWidth="1"/>
    <col min="9998" max="9998" width="21.88671875" style="11" customWidth="1"/>
    <col min="9999" max="10240" width="10" style="11"/>
    <col min="10241" max="10241" width="6.5546875" style="11" customWidth="1"/>
    <col min="10242" max="10242" width="14.88671875" style="11" customWidth="1"/>
    <col min="10243" max="10243" width="23" style="11" customWidth="1"/>
    <col min="10244" max="10252" width="17.44140625" style="11" customWidth="1"/>
    <col min="10253" max="10253" width="23" style="11" customWidth="1"/>
    <col min="10254" max="10254" width="21.88671875" style="11" customWidth="1"/>
    <col min="10255" max="10496" width="10" style="11"/>
    <col min="10497" max="10497" width="6.5546875" style="11" customWidth="1"/>
    <col min="10498" max="10498" width="14.88671875" style="11" customWidth="1"/>
    <col min="10499" max="10499" width="23" style="11" customWidth="1"/>
    <col min="10500" max="10508" width="17.44140625" style="11" customWidth="1"/>
    <col min="10509" max="10509" width="23" style="11" customWidth="1"/>
    <col min="10510" max="10510" width="21.88671875" style="11" customWidth="1"/>
    <col min="10511" max="10752" width="10" style="11"/>
    <col min="10753" max="10753" width="6.5546875" style="11" customWidth="1"/>
    <col min="10754" max="10754" width="14.88671875" style="11" customWidth="1"/>
    <col min="10755" max="10755" width="23" style="11" customWidth="1"/>
    <col min="10756" max="10764" width="17.44140625" style="11" customWidth="1"/>
    <col min="10765" max="10765" width="23" style="11" customWidth="1"/>
    <col min="10766" max="10766" width="21.88671875" style="11" customWidth="1"/>
    <col min="10767" max="11008" width="10" style="11"/>
    <col min="11009" max="11009" width="6.5546875" style="11" customWidth="1"/>
    <col min="11010" max="11010" width="14.88671875" style="11" customWidth="1"/>
    <col min="11011" max="11011" width="23" style="11" customWidth="1"/>
    <col min="11012" max="11020" width="17.44140625" style="11" customWidth="1"/>
    <col min="11021" max="11021" width="23" style="11" customWidth="1"/>
    <col min="11022" max="11022" width="21.88671875" style="11" customWidth="1"/>
    <col min="11023" max="11264" width="10" style="11"/>
    <col min="11265" max="11265" width="6.5546875" style="11" customWidth="1"/>
    <col min="11266" max="11266" width="14.88671875" style="11" customWidth="1"/>
    <col min="11267" max="11267" width="23" style="11" customWidth="1"/>
    <col min="11268" max="11276" width="17.44140625" style="11" customWidth="1"/>
    <col min="11277" max="11277" width="23" style="11" customWidth="1"/>
    <col min="11278" max="11278" width="21.88671875" style="11" customWidth="1"/>
    <col min="11279" max="11520" width="10" style="11"/>
    <col min="11521" max="11521" width="6.5546875" style="11" customWidth="1"/>
    <col min="11522" max="11522" width="14.88671875" style="11" customWidth="1"/>
    <col min="11523" max="11523" width="23" style="11" customWidth="1"/>
    <col min="11524" max="11532" width="17.44140625" style="11" customWidth="1"/>
    <col min="11533" max="11533" width="23" style="11" customWidth="1"/>
    <col min="11534" max="11534" width="21.88671875" style="11" customWidth="1"/>
    <col min="11535" max="11776" width="10" style="11"/>
    <col min="11777" max="11777" width="6.5546875" style="11" customWidth="1"/>
    <col min="11778" max="11778" width="14.88671875" style="11" customWidth="1"/>
    <col min="11779" max="11779" width="23" style="11" customWidth="1"/>
    <col min="11780" max="11788" width="17.44140625" style="11" customWidth="1"/>
    <col min="11789" max="11789" width="23" style="11" customWidth="1"/>
    <col min="11790" max="11790" width="21.88671875" style="11" customWidth="1"/>
    <col min="11791" max="12032" width="10" style="11"/>
    <col min="12033" max="12033" width="6.5546875" style="11" customWidth="1"/>
    <col min="12034" max="12034" width="14.88671875" style="11" customWidth="1"/>
    <col min="12035" max="12035" width="23" style="11" customWidth="1"/>
    <col min="12036" max="12044" width="17.44140625" style="11" customWidth="1"/>
    <col min="12045" max="12045" width="23" style="11" customWidth="1"/>
    <col min="12046" max="12046" width="21.88671875" style="11" customWidth="1"/>
    <col min="12047" max="12288" width="10" style="11"/>
    <col min="12289" max="12289" width="6.5546875" style="11" customWidth="1"/>
    <col min="12290" max="12290" width="14.88671875" style="11" customWidth="1"/>
    <col min="12291" max="12291" width="23" style="11" customWidth="1"/>
    <col min="12292" max="12300" width="17.44140625" style="11" customWidth="1"/>
    <col min="12301" max="12301" width="23" style="11" customWidth="1"/>
    <col min="12302" max="12302" width="21.88671875" style="11" customWidth="1"/>
    <col min="12303" max="12544" width="10" style="11"/>
    <col min="12545" max="12545" width="6.5546875" style="11" customWidth="1"/>
    <col min="12546" max="12546" width="14.88671875" style="11" customWidth="1"/>
    <col min="12547" max="12547" width="23" style="11" customWidth="1"/>
    <col min="12548" max="12556" width="17.44140625" style="11" customWidth="1"/>
    <col min="12557" max="12557" width="23" style="11" customWidth="1"/>
    <col min="12558" max="12558" width="21.88671875" style="11" customWidth="1"/>
    <col min="12559" max="12800" width="10" style="11"/>
    <col min="12801" max="12801" width="6.5546875" style="11" customWidth="1"/>
    <col min="12802" max="12802" width="14.88671875" style="11" customWidth="1"/>
    <col min="12803" max="12803" width="23" style="11" customWidth="1"/>
    <col min="12804" max="12812" width="17.44140625" style="11" customWidth="1"/>
    <col min="12813" max="12813" width="23" style="11" customWidth="1"/>
    <col min="12814" max="12814" width="21.88671875" style="11" customWidth="1"/>
    <col min="12815" max="13056" width="10" style="11"/>
    <col min="13057" max="13057" width="6.5546875" style="11" customWidth="1"/>
    <col min="13058" max="13058" width="14.88671875" style="11" customWidth="1"/>
    <col min="13059" max="13059" width="23" style="11" customWidth="1"/>
    <col min="13060" max="13068" width="17.44140625" style="11" customWidth="1"/>
    <col min="13069" max="13069" width="23" style="11" customWidth="1"/>
    <col min="13070" max="13070" width="21.88671875" style="11" customWidth="1"/>
    <col min="13071" max="13312" width="10" style="11"/>
    <col min="13313" max="13313" width="6.5546875" style="11" customWidth="1"/>
    <col min="13314" max="13314" width="14.88671875" style="11" customWidth="1"/>
    <col min="13315" max="13315" width="23" style="11" customWidth="1"/>
    <col min="13316" max="13324" width="17.44140625" style="11" customWidth="1"/>
    <col min="13325" max="13325" width="23" style="11" customWidth="1"/>
    <col min="13326" max="13326" width="21.88671875" style="11" customWidth="1"/>
    <col min="13327" max="13568" width="10" style="11"/>
    <col min="13569" max="13569" width="6.5546875" style="11" customWidth="1"/>
    <col min="13570" max="13570" width="14.88671875" style="11" customWidth="1"/>
    <col min="13571" max="13571" width="23" style="11" customWidth="1"/>
    <col min="13572" max="13580" width="17.44140625" style="11" customWidth="1"/>
    <col min="13581" max="13581" width="23" style="11" customWidth="1"/>
    <col min="13582" max="13582" width="21.88671875" style="11" customWidth="1"/>
    <col min="13583" max="13824" width="10" style="11"/>
    <col min="13825" max="13825" width="6.5546875" style="11" customWidth="1"/>
    <col min="13826" max="13826" width="14.88671875" style="11" customWidth="1"/>
    <col min="13827" max="13827" width="23" style="11" customWidth="1"/>
    <col min="13828" max="13836" width="17.44140625" style="11" customWidth="1"/>
    <col min="13837" max="13837" width="23" style="11" customWidth="1"/>
    <col min="13838" max="13838" width="21.88671875" style="11" customWidth="1"/>
    <col min="13839" max="14080" width="10" style="11"/>
    <col min="14081" max="14081" width="6.5546875" style="11" customWidth="1"/>
    <col min="14082" max="14082" width="14.88671875" style="11" customWidth="1"/>
    <col min="14083" max="14083" width="23" style="11" customWidth="1"/>
    <col min="14084" max="14092" width="17.44140625" style="11" customWidth="1"/>
    <col min="14093" max="14093" width="23" style="11" customWidth="1"/>
    <col min="14094" max="14094" width="21.88671875" style="11" customWidth="1"/>
    <col min="14095" max="14336" width="10" style="11"/>
    <col min="14337" max="14337" width="6.5546875" style="11" customWidth="1"/>
    <col min="14338" max="14338" width="14.88671875" style="11" customWidth="1"/>
    <col min="14339" max="14339" width="23" style="11" customWidth="1"/>
    <col min="14340" max="14348" width="17.44140625" style="11" customWidth="1"/>
    <col min="14349" max="14349" width="23" style="11" customWidth="1"/>
    <col min="14350" max="14350" width="21.88671875" style="11" customWidth="1"/>
    <col min="14351" max="14592" width="10" style="11"/>
    <col min="14593" max="14593" width="6.5546875" style="11" customWidth="1"/>
    <col min="14594" max="14594" width="14.88671875" style="11" customWidth="1"/>
    <col min="14595" max="14595" width="23" style="11" customWidth="1"/>
    <col min="14596" max="14604" width="17.44140625" style="11" customWidth="1"/>
    <col min="14605" max="14605" width="23" style="11" customWidth="1"/>
    <col min="14606" max="14606" width="21.88671875" style="11" customWidth="1"/>
    <col min="14607" max="14848" width="10" style="11"/>
    <col min="14849" max="14849" width="6.5546875" style="11" customWidth="1"/>
    <col min="14850" max="14850" width="14.88671875" style="11" customWidth="1"/>
    <col min="14851" max="14851" width="23" style="11" customWidth="1"/>
    <col min="14852" max="14860" width="17.44140625" style="11" customWidth="1"/>
    <col min="14861" max="14861" width="23" style="11" customWidth="1"/>
    <col min="14862" max="14862" width="21.88671875" style="11" customWidth="1"/>
    <col min="14863" max="15104" width="10" style="11"/>
    <col min="15105" max="15105" width="6.5546875" style="11" customWidth="1"/>
    <col min="15106" max="15106" width="14.88671875" style="11" customWidth="1"/>
    <col min="15107" max="15107" width="23" style="11" customWidth="1"/>
    <col min="15108" max="15116" width="17.44140625" style="11" customWidth="1"/>
    <col min="15117" max="15117" width="23" style="11" customWidth="1"/>
    <col min="15118" max="15118" width="21.88671875" style="11" customWidth="1"/>
    <col min="15119" max="15360" width="10" style="11"/>
    <col min="15361" max="15361" width="6.5546875" style="11" customWidth="1"/>
    <col min="15362" max="15362" width="14.88671875" style="11" customWidth="1"/>
    <col min="15363" max="15363" width="23" style="11" customWidth="1"/>
    <col min="15364" max="15372" width="17.44140625" style="11" customWidth="1"/>
    <col min="15373" max="15373" width="23" style="11" customWidth="1"/>
    <col min="15374" max="15374" width="21.88671875" style="11" customWidth="1"/>
    <col min="15375" max="15616" width="10" style="11"/>
    <col min="15617" max="15617" width="6.5546875" style="11" customWidth="1"/>
    <col min="15618" max="15618" width="14.88671875" style="11" customWidth="1"/>
    <col min="15619" max="15619" width="23" style="11" customWidth="1"/>
    <col min="15620" max="15628" width="17.44140625" style="11" customWidth="1"/>
    <col min="15629" max="15629" width="23" style="11" customWidth="1"/>
    <col min="15630" max="15630" width="21.88671875" style="11" customWidth="1"/>
    <col min="15631" max="15872" width="10" style="11"/>
    <col min="15873" max="15873" width="6.5546875" style="11" customWidth="1"/>
    <col min="15874" max="15874" width="14.88671875" style="11" customWidth="1"/>
    <col min="15875" max="15875" width="23" style="11" customWidth="1"/>
    <col min="15876" max="15884" width="17.44140625" style="11" customWidth="1"/>
    <col min="15885" max="15885" width="23" style="11" customWidth="1"/>
    <col min="15886" max="15886" width="21.88671875" style="11" customWidth="1"/>
    <col min="15887" max="16128" width="10" style="11"/>
    <col min="16129" max="16129" width="6.5546875" style="11" customWidth="1"/>
    <col min="16130" max="16130" width="14.88671875" style="11" customWidth="1"/>
    <col min="16131" max="16131" width="23" style="11" customWidth="1"/>
    <col min="16132" max="16140" width="17.44140625" style="11" customWidth="1"/>
    <col min="16141" max="16141" width="23" style="11" customWidth="1"/>
    <col min="16142" max="16142" width="21.88671875" style="11" customWidth="1"/>
    <col min="16143" max="16384" width="10" style="11"/>
  </cols>
  <sheetData>
    <row r="1" spans="1:14" ht="38.25" customHeight="1">
      <c r="A1" s="165"/>
      <c r="B1" s="166"/>
    </row>
    <row r="2" spans="1:14" ht="38.25" customHeight="1">
      <c r="A2" s="167" t="s">
        <v>403</v>
      </c>
      <c r="B2" s="168"/>
      <c r="C2" s="169"/>
      <c r="D2" s="170"/>
      <c r="E2" s="170"/>
      <c r="F2" s="170"/>
      <c r="G2" s="170"/>
      <c r="H2" s="170"/>
      <c r="I2" s="170"/>
      <c r="J2" s="170"/>
      <c r="K2" s="170"/>
      <c r="L2" s="170"/>
      <c r="M2" s="167"/>
    </row>
    <row r="3" spans="1:14" ht="25.05" customHeight="1">
      <c r="J3" s="171" t="s">
        <v>10</v>
      </c>
      <c r="K3" s="171"/>
      <c r="L3" s="171"/>
      <c r="M3" s="172"/>
    </row>
    <row r="4" spans="1:14" s="14" customFormat="1" ht="38.25" customHeight="1">
      <c r="A4" s="173" t="s">
        <v>11</v>
      </c>
      <c r="B4" s="173" t="s">
        <v>12</v>
      </c>
      <c r="C4" s="174"/>
      <c r="D4" s="175" t="s">
        <v>129</v>
      </c>
      <c r="E4" s="175"/>
      <c r="F4" s="175"/>
      <c r="G4" s="175" t="s">
        <v>130</v>
      </c>
      <c r="H4" s="175"/>
      <c r="I4" s="175"/>
      <c r="J4" s="175" t="s">
        <v>15</v>
      </c>
      <c r="K4" s="175"/>
      <c r="L4" s="175"/>
      <c r="M4" s="173" t="s">
        <v>16</v>
      </c>
    </row>
    <row r="5" spans="1:14" s="14" customFormat="1" ht="38.25" customHeight="1">
      <c r="A5" s="173"/>
      <c r="B5" s="173"/>
      <c r="C5" s="174"/>
      <c r="D5" s="15" t="s">
        <v>17</v>
      </c>
      <c r="E5" s="15" t="s">
        <v>18</v>
      </c>
      <c r="F5" s="15" t="s">
        <v>20</v>
      </c>
      <c r="G5" s="15" t="s">
        <v>17</v>
      </c>
      <c r="H5" s="15" t="s">
        <v>18</v>
      </c>
      <c r="I5" s="15" t="s">
        <v>20</v>
      </c>
      <c r="J5" s="15" t="s">
        <v>17</v>
      </c>
      <c r="K5" s="15" t="s">
        <v>18</v>
      </c>
      <c r="L5" s="15" t="s">
        <v>21</v>
      </c>
      <c r="M5" s="173"/>
    </row>
    <row r="6" spans="1:14" s="20" customFormat="1" ht="38.25" customHeight="1">
      <c r="A6" s="16">
        <v>1</v>
      </c>
      <c r="B6" s="159" t="s">
        <v>22</v>
      </c>
      <c r="C6" s="17" t="s">
        <v>23</v>
      </c>
      <c r="D6" s="18">
        <v>14.49</v>
      </c>
      <c r="E6" s="18">
        <v>14.49</v>
      </c>
      <c r="F6" s="18">
        <v>690</v>
      </c>
      <c r="G6" s="18"/>
      <c r="H6" s="18"/>
      <c r="I6" s="18"/>
      <c r="J6" s="18">
        <f t="shared" ref="J6:K10" si="0">SUM(D6,G6)</f>
        <v>14.49</v>
      </c>
      <c r="K6" s="18">
        <f t="shared" si="0"/>
        <v>14.49</v>
      </c>
      <c r="L6" s="18">
        <f t="shared" ref="L6:L10" si="1">SUM(J6:K6)</f>
        <v>28.98</v>
      </c>
      <c r="M6" s="19"/>
    </row>
    <row r="7" spans="1:14" s="20" customFormat="1" ht="38.25" customHeight="1">
      <c r="A7" s="16">
        <v>2</v>
      </c>
      <c r="B7" s="161"/>
      <c r="C7" s="17" t="s">
        <v>24</v>
      </c>
      <c r="D7" s="18">
        <v>3.57</v>
      </c>
      <c r="E7" s="18">
        <v>3.57</v>
      </c>
      <c r="F7" s="18">
        <v>170</v>
      </c>
      <c r="G7" s="18"/>
      <c r="H7" s="18"/>
      <c r="I7" s="18"/>
      <c r="J7" s="18">
        <f t="shared" si="0"/>
        <v>3.57</v>
      </c>
      <c r="K7" s="18">
        <f t="shared" si="0"/>
        <v>3.57</v>
      </c>
      <c r="L7" s="18">
        <f t="shared" si="1"/>
        <v>7.14</v>
      </c>
      <c r="M7" s="19"/>
    </row>
    <row r="8" spans="1:14" s="20" customFormat="1" ht="38.25" customHeight="1">
      <c r="A8" s="16">
        <v>3</v>
      </c>
      <c r="B8" s="161"/>
      <c r="C8" s="17" t="s">
        <v>25</v>
      </c>
      <c r="D8" s="18">
        <v>8.9879999999999995</v>
      </c>
      <c r="E8" s="18">
        <v>8.9879999999999995</v>
      </c>
      <c r="F8" s="18">
        <v>428</v>
      </c>
      <c r="G8" s="18"/>
      <c r="H8" s="18"/>
      <c r="I8" s="18"/>
      <c r="J8" s="18">
        <f t="shared" si="0"/>
        <v>8.9879999999999995</v>
      </c>
      <c r="K8" s="18">
        <f t="shared" si="0"/>
        <v>8.9879999999999995</v>
      </c>
      <c r="L8" s="18">
        <f t="shared" si="1"/>
        <v>17.975999999999999</v>
      </c>
      <c r="M8" s="19"/>
    </row>
    <row r="9" spans="1:14" s="20" customFormat="1" ht="38.25" customHeight="1">
      <c r="A9" s="16">
        <v>4</v>
      </c>
      <c r="B9" s="160"/>
      <c r="C9" s="17" t="s">
        <v>131</v>
      </c>
      <c r="D9" s="18"/>
      <c r="E9" s="18"/>
      <c r="F9" s="18"/>
      <c r="G9" s="18">
        <v>55.14</v>
      </c>
      <c r="H9" s="18">
        <v>55.14</v>
      </c>
      <c r="I9" s="18">
        <v>4411.16</v>
      </c>
      <c r="J9" s="18">
        <f t="shared" si="0"/>
        <v>55.14</v>
      </c>
      <c r="K9" s="18">
        <f t="shared" si="0"/>
        <v>55.14</v>
      </c>
      <c r="L9" s="18">
        <f t="shared" si="1"/>
        <v>110.28</v>
      </c>
      <c r="M9" s="19"/>
    </row>
    <row r="10" spans="1:14" s="24" customFormat="1" ht="38.25" customHeight="1">
      <c r="A10" s="150" t="s">
        <v>26</v>
      </c>
      <c r="B10" s="150"/>
      <c r="C10" s="151"/>
      <c r="D10" s="21">
        <f>SUM(D6:D9)</f>
        <v>27.047999999999998</v>
      </c>
      <c r="E10" s="21">
        <f t="shared" ref="E10:I10" si="2">SUM(E6:E9)</f>
        <v>27.047999999999998</v>
      </c>
      <c r="F10" s="21">
        <f t="shared" si="2"/>
        <v>1288</v>
      </c>
      <c r="G10" s="21">
        <f t="shared" si="2"/>
        <v>55.14</v>
      </c>
      <c r="H10" s="21">
        <f t="shared" si="2"/>
        <v>55.14</v>
      </c>
      <c r="I10" s="21">
        <f t="shared" si="2"/>
        <v>4411.16</v>
      </c>
      <c r="J10" s="21">
        <f t="shared" si="0"/>
        <v>82.188000000000002</v>
      </c>
      <c r="K10" s="21">
        <f t="shared" si="0"/>
        <v>82.188000000000002</v>
      </c>
      <c r="L10" s="21">
        <f t="shared" si="1"/>
        <v>164.376</v>
      </c>
      <c r="M10" s="22"/>
      <c r="N10" s="23"/>
    </row>
    <row r="11" spans="1:14" s="28" customFormat="1" ht="38.25" customHeight="1">
      <c r="A11" s="25">
        <v>1</v>
      </c>
      <c r="B11" s="162" t="s">
        <v>27</v>
      </c>
      <c r="C11" s="26" t="s">
        <v>32</v>
      </c>
      <c r="D11" s="18">
        <v>14.53</v>
      </c>
      <c r="E11" s="18">
        <v>14.53</v>
      </c>
      <c r="F11" s="18">
        <v>692</v>
      </c>
      <c r="G11" s="18"/>
      <c r="H11" s="18"/>
      <c r="I11" s="18"/>
      <c r="J11" s="18">
        <f t="shared" ref="J11:K13" si="3">D11+G11</f>
        <v>14.53</v>
      </c>
      <c r="K11" s="18">
        <f t="shared" si="3"/>
        <v>14.53</v>
      </c>
      <c r="L11" s="18">
        <f t="shared" ref="L11:L13" si="4">J11+K11</f>
        <v>29.06</v>
      </c>
      <c r="M11" s="27"/>
    </row>
    <row r="12" spans="1:14" s="28" customFormat="1" ht="38.25" customHeight="1">
      <c r="A12" s="25">
        <v>2</v>
      </c>
      <c r="B12" s="162"/>
      <c r="C12" s="26" t="s">
        <v>29</v>
      </c>
      <c r="D12" s="18">
        <v>1.68</v>
      </c>
      <c r="E12" s="18">
        <v>1.68</v>
      </c>
      <c r="F12" s="18">
        <v>80</v>
      </c>
      <c r="G12" s="18"/>
      <c r="H12" s="18"/>
      <c r="I12" s="18"/>
      <c r="J12" s="18">
        <f t="shared" si="3"/>
        <v>1.68</v>
      </c>
      <c r="K12" s="18">
        <f t="shared" si="3"/>
        <v>1.68</v>
      </c>
      <c r="L12" s="18">
        <f t="shared" si="4"/>
        <v>3.36</v>
      </c>
      <c r="M12" s="27"/>
    </row>
    <row r="13" spans="1:14" s="20" customFormat="1" ht="38.25" customHeight="1">
      <c r="A13" s="16">
        <v>3</v>
      </c>
      <c r="B13" s="162"/>
      <c r="C13" s="17" t="s">
        <v>132</v>
      </c>
      <c r="D13" s="18"/>
      <c r="E13" s="18"/>
      <c r="F13" s="18"/>
      <c r="G13" s="18">
        <v>434.29112500000002</v>
      </c>
      <c r="H13" s="18">
        <v>434.29112500000002</v>
      </c>
      <c r="I13" s="18">
        <v>34743.29</v>
      </c>
      <c r="J13" s="18">
        <f t="shared" si="3"/>
        <v>434.29112500000002</v>
      </c>
      <c r="K13" s="18">
        <f t="shared" si="3"/>
        <v>434.29112500000002</v>
      </c>
      <c r="L13" s="18">
        <f t="shared" si="4"/>
        <v>868.58225000000004</v>
      </c>
      <c r="M13" s="19"/>
    </row>
    <row r="14" spans="1:14" s="30" customFormat="1" ht="38.25" customHeight="1" thickBot="1">
      <c r="A14" s="150" t="s">
        <v>33</v>
      </c>
      <c r="B14" s="150"/>
      <c r="C14" s="151" t="s">
        <v>34</v>
      </c>
      <c r="D14" s="29">
        <f t="shared" ref="D14:L14" si="5">SUM(D11:D13)</f>
        <v>16.21</v>
      </c>
      <c r="E14" s="29">
        <f t="shared" si="5"/>
        <v>16.21</v>
      </c>
      <c r="F14" s="29">
        <f t="shared" si="5"/>
        <v>772</v>
      </c>
      <c r="G14" s="29">
        <f t="shared" si="5"/>
        <v>434.29112500000002</v>
      </c>
      <c r="H14" s="29">
        <f t="shared" si="5"/>
        <v>434.29112500000002</v>
      </c>
      <c r="I14" s="29">
        <f t="shared" si="5"/>
        <v>34743.29</v>
      </c>
      <c r="J14" s="29">
        <f t="shared" si="5"/>
        <v>450.501125</v>
      </c>
      <c r="K14" s="29">
        <f t="shared" si="5"/>
        <v>450.501125</v>
      </c>
      <c r="L14" s="29">
        <f t="shared" si="5"/>
        <v>901.00225</v>
      </c>
      <c r="M14" s="22"/>
      <c r="N14" s="23"/>
    </row>
    <row r="15" spans="1:14" s="20" customFormat="1" ht="38.25" customHeight="1">
      <c r="A15" s="16">
        <v>1</v>
      </c>
      <c r="B15" s="162" t="s">
        <v>35</v>
      </c>
      <c r="C15" s="31" t="s">
        <v>36</v>
      </c>
      <c r="D15" s="32">
        <v>5.8898999999999999</v>
      </c>
      <c r="E15" s="32">
        <v>5.8898999999999999</v>
      </c>
      <c r="F15" s="32">
        <v>280.47000000000003</v>
      </c>
      <c r="G15" s="18"/>
      <c r="H15" s="18"/>
      <c r="I15" s="18"/>
      <c r="J15" s="18">
        <f t="shared" ref="J15:K23" si="6">D15+G15</f>
        <v>5.8898999999999999</v>
      </c>
      <c r="K15" s="18">
        <f t="shared" si="6"/>
        <v>5.8898999999999999</v>
      </c>
      <c r="L15" s="18">
        <f t="shared" ref="L15:L23" si="7">SUM(J15:K15)</f>
        <v>11.7798</v>
      </c>
      <c r="M15" s="19"/>
    </row>
    <row r="16" spans="1:14" s="20" customFormat="1" ht="38.25" customHeight="1">
      <c r="A16" s="16">
        <v>2</v>
      </c>
      <c r="B16" s="162"/>
      <c r="C16" s="31" t="s">
        <v>37</v>
      </c>
      <c r="D16" s="32">
        <v>4.41</v>
      </c>
      <c r="E16" s="32">
        <v>4.41</v>
      </c>
      <c r="F16" s="32">
        <v>210</v>
      </c>
      <c r="G16" s="18"/>
      <c r="H16" s="18"/>
      <c r="I16" s="18"/>
      <c r="J16" s="18">
        <f t="shared" si="6"/>
        <v>4.41</v>
      </c>
      <c r="K16" s="18">
        <f t="shared" si="6"/>
        <v>4.41</v>
      </c>
      <c r="L16" s="18">
        <f t="shared" si="7"/>
        <v>8.82</v>
      </c>
      <c r="M16" s="19"/>
    </row>
    <row r="17" spans="1:14" s="20" customFormat="1" ht="38.25" customHeight="1">
      <c r="A17" s="16">
        <v>3</v>
      </c>
      <c r="B17" s="162"/>
      <c r="C17" s="31" t="s">
        <v>38</v>
      </c>
      <c r="D17" s="32">
        <v>4.2</v>
      </c>
      <c r="E17" s="32">
        <v>4.2</v>
      </c>
      <c r="F17" s="32">
        <v>200</v>
      </c>
      <c r="G17" s="18"/>
      <c r="H17" s="18"/>
      <c r="I17" s="18"/>
      <c r="J17" s="18">
        <f t="shared" si="6"/>
        <v>4.2</v>
      </c>
      <c r="K17" s="18">
        <f t="shared" si="6"/>
        <v>4.2</v>
      </c>
      <c r="L17" s="18">
        <f t="shared" si="7"/>
        <v>8.4</v>
      </c>
      <c r="M17" s="19"/>
    </row>
    <row r="18" spans="1:14" s="20" customFormat="1" ht="38.25" customHeight="1">
      <c r="A18" s="16">
        <v>4</v>
      </c>
      <c r="B18" s="162"/>
      <c r="C18" s="31" t="s">
        <v>133</v>
      </c>
      <c r="D18" s="32">
        <v>1.4783999999999999</v>
      </c>
      <c r="E18" s="32">
        <v>1.4783999999999999</v>
      </c>
      <c r="F18" s="32">
        <v>70.400000000000006</v>
      </c>
      <c r="G18" s="18"/>
      <c r="H18" s="18"/>
      <c r="I18" s="18"/>
      <c r="J18" s="18">
        <f t="shared" si="6"/>
        <v>1.4783999999999999</v>
      </c>
      <c r="K18" s="18">
        <f t="shared" si="6"/>
        <v>1.4783999999999999</v>
      </c>
      <c r="L18" s="18">
        <f t="shared" si="7"/>
        <v>2.9567999999999999</v>
      </c>
      <c r="M18" s="19"/>
    </row>
    <row r="19" spans="1:14" s="20" customFormat="1" ht="38.25" customHeight="1">
      <c r="A19" s="16">
        <v>5</v>
      </c>
      <c r="B19" s="162"/>
      <c r="C19" s="31" t="s">
        <v>39</v>
      </c>
      <c r="D19" s="32">
        <v>10.332000000000001</v>
      </c>
      <c r="E19" s="32">
        <v>10.332000000000001</v>
      </c>
      <c r="F19" s="32">
        <v>492</v>
      </c>
      <c r="G19" s="18"/>
      <c r="H19" s="18"/>
      <c r="I19" s="18"/>
      <c r="J19" s="18">
        <f t="shared" si="6"/>
        <v>10.332000000000001</v>
      </c>
      <c r="K19" s="18">
        <f t="shared" si="6"/>
        <v>10.332000000000001</v>
      </c>
      <c r="L19" s="18">
        <f t="shared" si="7"/>
        <v>20.664000000000001</v>
      </c>
      <c r="M19" s="33"/>
      <c r="N19" s="34"/>
    </row>
    <row r="20" spans="1:14" s="20" customFormat="1" ht="38.25" customHeight="1">
      <c r="A20" s="16">
        <v>6</v>
      </c>
      <c r="B20" s="162"/>
      <c r="C20" s="31" t="s">
        <v>40</v>
      </c>
      <c r="D20" s="32">
        <v>25.2</v>
      </c>
      <c r="E20" s="32">
        <v>25.2</v>
      </c>
      <c r="F20" s="32">
        <v>1200</v>
      </c>
      <c r="G20" s="18"/>
      <c r="H20" s="18"/>
      <c r="I20" s="18"/>
      <c r="J20" s="18">
        <f t="shared" si="6"/>
        <v>25.2</v>
      </c>
      <c r="K20" s="18">
        <f t="shared" si="6"/>
        <v>25.2</v>
      </c>
      <c r="L20" s="18">
        <f t="shared" si="7"/>
        <v>50.4</v>
      </c>
      <c r="M20" s="19"/>
    </row>
    <row r="21" spans="1:14" s="20" customFormat="1" ht="38.25" customHeight="1">
      <c r="A21" s="16">
        <v>7</v>
      </c>
      <c r="B21" s="162"/>
      <c r="C21" s="31" t="s">
        <v>41</v>
      </c>
      <c r="D21" s="32">
        <v>14.364000000000001</v>
      </c>
      <c r="E21" s="32">
        <v>14.364000000000001</v>
      </c>
      <c r="F21" s="32">
        <v>684</v>
      </c>
      <c r="G21" s="18"/>
      <c r="H21" s="18"/>
      <c r="I21" s="18"/>
      <c r="J21" s="18">
        <f t="shared" si="6"/>
        <v>14.364000000000001</v>
      </c>
      <c r="K21" s="18">
        <f t="shared" si="6"/>
        <v>14.364000000000001</v>
      </c>
      <c r="L21" s="18">
        <f t="shared" si="7"/>
        <v>28.728000000000002</v>
      </c>
      <c r="M21" s="19"/>
    </row>
    <row r="22" spans="1:14" s="20" customFormat="1" ht="38.25" customHeight="1">
      <c r="A22" s="16">
        <v>8</v>
      </c>
      <c r="B22" s="162"/>
      <c r="C22" s="31" t="s">
        <v>42</v>
      </c>
      <c r="D22" s="32">
        <v>20.551100000000002</v>
      </c>
      <c r="E22" s="32">
        <v>20.551100000000002</v>
      </c>
      <c r="F22" s="32">
        <v>978.625</v>
      </c>
      <c r="G22" s="18"/>
      <c r="H22" s="18"/>
      <c r="I22" s="18"/>
      <c r="J22" s="18">
        <f t="shared" si="6"/>
        <v>20.551100000000002</v>
      </c>
      <c r="K22" s="18">
        <f t="shared" si="6"/>
        <v>20.551100000000002</v>
      </c>
      <c r="L22" s="18">
        <f t="shared" si="7"/>
        <v>41.102200000000003</v>
      </c>
      <c r="M22" s="19"/>
    </row>
    <row r="23" spans="1:14" s="20" customFormat="1" ht="38.25" customHeight="1">
      <c r="A23" s="16">
        <v>9</v>
      </c>
      <c r="B23" s="162"/>
      <c r="C23" s="17" t="s">
        <v>35</v>
      </c>
      <c r="D23" s="18"/>
      <c r="E23" s="18"/>
      <c r="F23" s="18"/>
      <c r="G23" s="35">
        <v>862.07012499999996</v>
      </c>
      <c r="H23" s="35">
        <v>862.07012499999996</v>
      </c>
      <c r="I23" s="35">
        <v>68965.61</v>
      </c>
      <c r="J23" s="18">
        <f t="shared" si="6"/>
        <v>862.07012499999996</v>
      </c>
      <c r="K23" s="18">
        <f t="shared" si="6"/>
        <v>862.07012499999996</v>
      </c>
      <c r="L23" s="18">
        <f t="shared" si="7"/>
        <v>1724.1402499999999</v>
      </c>
      <c r="M23" s="19"/>
      <c r="N23" s="34"/>
    </row>
    <row r="24" spans="1:14" s="30" customFormat="1" ht="38.25" customHeight="1" thickBot="1">
      <c r="A24" s="150" t="s">
        <v>43</v>
      </c>
      <c r="B24" s="150"/>
      <c r="C24" s="151"/>
      <c r="D24" s="29">
        <f t="shared" ref="D24:F24" si="8">SUM(D15:D23)</f>
        <v>86.42540000000001</v>
      </c>
      <c r="E24" s="29">
        <f t="shared" si="8"/>
        <v>86.42540000000001</v>
      </c>
      <c r="F24" s="29">
        <f t="shared" si="8"/>
        <v>4115.4949999999999</v>
      </c>
      <c r="G24" s="29">
        <f t="shared" ref="G24:I24" si="9">SUM(G23:G23)</f>
        <v>862.07012499999996</v>
      </c>
      <c r="H24" s="29">
        <f t="shared" si="9"/>
        <v>862.07012499999996</v>
      </c>
      <c r="I24" s="29">
        <f t="shared" si="9"/>
        <v>68965.61</v>
      </c>
      <c r="J24" s="29">
        <f t="shared" ref="J24:L24" si="10">SUM(J15:J23)</f>
        <v>948.49552499999993</v>
      </c>
      <c r="K24" s="29">
        <f t="shared" si="10"/>
        <v>948.49552499999993</v>
      </c>
      <c r="L24" s="29">
        <f t="shared" si="10"/>
        <v>1896.9910499999999</v>
      </c>
      <c r="M24" s="22"/>
      <c r="N24" s="23"/>
    </row>
    <row r="25" spans="1:14" s="20" customFormat="1" ht="38.25" customHeight="1">
      <c r="A25" s="16">
        <v>1</v>
      </c>
      <c r="B25" s="159" t="s">
        <v>44</v>
      </c>
      <c r="C25" s="26" t="s">
        <v>45</v>
      </c>
      <c r="D25" s="18">
        <v>13.901999999999999</v>
      </c>
      <c r="E25" s="18">
        <v>13.901999999999999</v>
      </c>
      <c r="F25" s="18">
        <v>662</v>
      </c>
      <c r="G25" s="18"/>
      <c r="H25" s="18"/>
      <c r="I25" s="18"/>
      <c r="J25" s="18">
        <f>D25+G25</f>
        <v>13.901999999999999</v>
      </c>
      <c r="K25" s="18">
        <f>E25+H25</f>
        <v>13.901999999999999</v>
      </c>
      <c r="L25" s="18">
        <f>J25+K25</f>
        <v>27.803999999999998</v>
      </c>
      <c r="M25" s="19"/>
    </row>
    <row r="26" spans="1:14" s="20" customFormat="1" ht="38.25" customHeight="1">
      <c r="A26" s="16">
        <v>2</v>
      </c>
      <c r="B26" s="160"/>
      <c r="C26" s="26" t="s">
        <v>134</v>
      </c>
      <c r="D26" s="36"/>
      <c r="E26" s="36"/>
      <c r="F26" s="36"/>
      <c r="G26" s="18">
        <v>132.90174999999999</v>
      </c>
      <c r="H26" s="18">
        <v>132.90174999999999</v>
      </c>
      <c r="I26" s="18">
        <v>10632.14</v>
      </c>
      <c r="J26" s="18">
        <f>D26+G26</f>
        <v>132.90174999999999</v>
      </c>
      <c r="K26" s="18">
        <f>E26+H26</f>
        <v>132.90174999999999</v>
      </c>
      <c r="L26" s="18">
        <f>J26+K26</f>
        <v>265.80349999999999</v>
      </c>
      <c r="M26" s="19"/>
    </row>
    <row r="27" spans="1:14" s="30" customFormat="1" ht="38.25" customHeight="1" thickBot="1">
      <c r="A27" s="150" t="s">
        <v>46</v>
      </c>
      <c r="B27" s="150"/>
      <c r="C27" s="151"/>
      <c r="D27" s="29">
        <f t="shared" ref="D27:L27" si="11">SUM(D25:D26)</f>
        <v>13.901999999999999</v>
      </c>
      <c r="E27" s="29">
        <f t="shared" si="11"/>
        <v>13.901999999999999</v>
      </c>
      <c r="F27" s="29">
        <f t="shared" si="11"/>
        <v>662</v>
      </c>
      <c r="G27" s="29">
        <f t="shared" si="11"/>
        <v>132.90174999999999</v>
      </c>
      <c r="H27" s="29">
        <f t="shared" si="11"/>
        <v>132.90174999999999</v>
      </c>
      <c r="I27" s="29">
        <f t="shared" si="11"/>
        <v>10632.14</v>
      </c>
      <c r="J27" s="29">
        <f t="shared" si="11"/>
        <v>146.80374999999998</v>
      </c>
      <c r="K27" s="29">
        <f t="shared" si="11"/>
        <v>146.80374999999998</v>
      </c>
      <c r="L27" s="29">
        <f t="shared" si="11"/>
        <v>293.60749999999996</v>
      </c>
      <c r="M27" s="22"/>
      <c r="N27" s="23"/>
    </row>
    <row r="28" spans="1:14" s="20" customFormat="1" ht="38.25" customHeight="1">
      <c r="A28" s="16">
        <v>1</v>
      </c>
      <c r="B28" s="159" t="s">
        <v>47</v>
      </c>
      <c r="C28" s="16" t="s">
        <v>51</v>
      </c>
      <c r="D28" s="18">
        <v>44.1462</v>
      </c>
      <c r="E28" s="18">
        <v>44.1462</v>
      </c>
      <c r="F28" s="18">
        <v>2102.1999999999998</v>
      </c>
      <c r="G28" s="18"/>
      <c r="H28" s="18"/>
      <c r="I28" s="18"/>
      <c r="J28" s="18">
        <f>D28+G28</f>
        <v>44.1462</v>
      </c>
      <c r="K28" s="18">
        <f t="shared" ref="K28:K35" si="12">E28+H28</f>
        <v>44.1462</v>
      </c>
      <c r="L28" s="18">
        <f t="shared" ref="L28:L35" si="13">J28+K28</f>
        <v>88.292400000000001</v>
      </c>
      <c r="M28" s="37"/>
    </row>
    <row r="29" spans="1:14" s="20" customFormat="1" ht="38.25" customHeight="1">
      <c r="A29" s="16">
        <v>2</v>
      </c>
      <c r="B29" s="161"/>
      <c r="C29" s="16" t="s">
        <v>49</v>
      </c>
      <c r="D29" s="18">
        <v>33.784799999999997</v>
      </c>
      <c r="E29" s="18">
        <v>33.784799999999997</v>
      </c>
      <c r="F29" s="18">
        <v>1608.8</v>
      </c>
      <c r="G29" s="18"/>
      <c r="H29" s="18"/>
      <c r="I29" s="18"/>
      <c r="J29" s="18">
        <f t="shared" ref="J29:J35" si="14">D29+G29</f>
        <v>33.784799999999997</v>
      </c>
      <c r="K29" s="18">
        <f t="shared" si="12"/>
        <v>33.784799999999997</v>
      </c>
      <c r="L29" s="18">
        <f t="shared" si="13"/>
        <v>67.569599999999994</v>
      </c>
      <c r="M29" s="37"/>
    </row>
    <row r="30" spans="1:14" s="20" customFormat="1" ht="38.25" customHeight="1">
      <c r="A30" s="16">
        <v>3</v>
      </c>
      <c r="B30" s="161"/>
      <c r="C30" s="16" t="s">
        <v>50</v>
      </c>
      <c r="D30" s="18">
        <v>10.815</v>
      </c>
      <c r="E30" s="18">
        <v>10.815</v>
      </c>
      <c r="F30" s="18">
        <v>515</v>
      </c>
      <c r="G30" s="18"/>
      <c r="H30" s="18"/>
      <c r="I30" s="18"/>
      <c r="J30" s="18">
        <f t="shared" si="14"/>
        <v>10.815</v>
      </c>
      <c r="K30" s="18">
        <f t="shared" si="12"/>
        <v>10.815</v>
      </c>
      <c r="L30" s="18">
        <f t="shared" si="13"/>
        <v>21.63</v>
      </c>
      <c r="M30" s="37"/>
    </row>
    <row r="31" spans="1:14" s="20" customFormat="1" ht="38.25" customHeight="1">
      <c r="A31" s="16">
        <v>4</v>
      </c>
      <c r="B31" s="161"/>
      <c r="C31" s="16" t="s">
        <v>48</v>
      </c>
      <c r="D31" s="18">
        <v>20.349</v>
      </c>
      <c r="E31" s="18">
        <v>20.349</v>
      </c>
      <c r="F31" s="18">
        <v>969</v>
      </c>
      <c r="G31" s="18"/>
      <c r="H31" s="18"/>
      <c r="I31" s="18"/>
      <c r="J31" s="18">
        <f t="shared" si="14"/>
        <v>20.349</v>
      </c>
      <c r="K31" s="18">
        <f t="shared" si="12"/>
        <v>20.349</v>
      </c>
      <c r="L31" s="18">
        <f t="shared" si="13"/>
        <v>40.698</v>
      </c>
      <c r="M31" s="37"/>
    </row>
    <row r="32" spans="1:14" s="20" customFormat="1" ht="38.25" customHeight="1">
      <c r="A32" s="16">
        <v>5</v>
      </c>
      <c r="B32" s="161"/>
      <c r="C32" s="16" t="s">
        <v>135</v>
      </c>
      <c r="D32" s="18">
        <v>12.2493</v>
      </c>
      <c r="E32" s="18">
        <v>12.2493</v>
      </c>
      <c r="F32" s="18">
        <v>583.29999999999995</v>
      </c>
      <c r="G32" s="18"/>
      <c r="H32" s="18"/>
      <c r="I32" s="18"/>
      <c r="J32" s="18">
        <f t="shared" si="14"/>
        <v>12.2493</v>
      </c>
      <c r="K32" s="18">
        <f t="shared" si="12"/>
        <v>12.2493</v>
      </c>
      <c r="L32" s="18">
        <f t="shared" si="13"/>
        <v>24.4986</v>
      </c>
      <c r="M32" s="37"/>
    </row>
    <row r="33" spans="1:13" s="20" customFormat="1" ht="38.25" customHeight="1">
      <c r="A33" s="16">
        <v>6</v>
      </c>
      <c r="B33" s="161"/>
      <c r="C33" s="16" t="s">
        <v>136</v>
      </c>
      <c r="D33" s="18">
        <v>6.0037000000000003</v>
      </c>
      <c r="E33" s="18">
        <v>6.0037000000000003</v>
      </c>
      <c r="F33" s="18">
        <v>285.89</v>
      </c>
      <c r="G33" s="18"/>
      <c r="H33" s="18"/>
      <c r="I33" s="18"/>
      <c r="J33" s="18">
        <f t="shared" si="14"/>
        <v>6.0037000000000003</v>
      </c>
      <c r="K33" s="18">
        <f t="shared" si="12"/>
        <v>6.0037000000000003</v>
      </c>
      <c r="L33" s="18">
        <f t="shared" si="13"/>
        <v>12.007400000000001</v>
      </c>
      <c r="M33" s="37"/>
    </row>
    <row r="34" spans="1:13" s="20" customFormat="1" ht="38.25" customHeight="1">
      <c r="A34" s="16">
        <v>7</v>
      </c>
      <c r="B34" s="161"/>
      <c r="C34" s="16" t="s">
        <v>137</v>
      </c>
      <c r="D34" s="18">
        <v>11.928000000000001</v>
      </c>
      <c r="E34" s="18">
        <v>11.928000000000001</v>
      </c>
      <c r="F34" s="18">
        <v>568</v>
      </c>
      <c r="G34" s="18"/>
      <c r="H34" s="18"/>
      <c r="I34" s="18"/>
      <c r="J34" s="18">
        <f t="shared" si="14"/>
        <v>11.928000000000001</v>
      </c>
      <c r="K34" s="18">
        <f t="shared" si="12"/>
        <v>11.928000000000001</v>
      </c>
      <c r="L34" s="18">
        <f t="shared" si="13"/>
        <v>23.856000000000002</v>
      </c>
      <c r="M34" s="37"/>
    </row>
    <row r="35" spans="1:13" s="20" customFormat="1" ht="38.25" customHeight="1">
      <c r="A35" s="16">
        <v>8</v>
      </c>
      <c r="B35" s="160"/>
      <c r="C35" s="17" t="s">
        <v>138</v>
      </c>
      <c r="D35" s="36"/>
      <c r="E35" s="36"/>
      <c r="F35" s="36"/>
      <c r="G35" s="36">
        <v>55.988500000000002</v>
      </c>
      <c r="H35" s="36">
        <v>55.988500000000002</v>
      </c>
      <c r="I35" s="36">
        <v>4479.08</v>
      </c>
      <c r="J35" s="18">
        <f t="shared" si="14"/>
        <v>55.988500000000002</v>
      </c>
      <c r="K35" s="18">
        <f t="shared" si="12"/>
        <v>55.988500000000002</v>
      </c>
      <c r="L35" s="18">
        <f t="shared" si="13"/>
        <v>111.977</v>
      </c>
      <c r="M35" s="37"/>
    </row>
    <row r="36" spans="1:13" s="20" customFormat="1" ht="38.25" customHeight="1" thickBot="1">
      <c r="A36" s="150" t="s">
        <v>52</v>
      </c>
      <c r="B36" s="150"/>
      <c r="C36" s="151"/>
      <c r="D36" s="29">
        <f t="shared" ref="D36:F36" si="15">SUM(D28:D35)</f>
        <v>139.27600000000001</v>
      </c>
      <c r="E36" s="29">
        <f t="shared" si="15"/>
        <v>139.27600000000001</v>
      </c>
      <c r="F36" s="29">
        <f t="shared" si="15"/>
        <v>6632.1900000000005</v>
      </c>
      <c r="G36" s="29">
        <v>55.988500000000002</v>
      </c>
      <c r="H36" s="29">
        <v>55.988500000000002</v>
      </c>
      <c r="I36" s="29">
        <v>4479.08</v>
      </c>
      <c r="J36" s="29">
        <f t="shared" ref="J36:L36" si="16">SUM(J28:J35)</f>
        <v>195.2645</v>
      </c>
      <c r="K36" s="29">
        <f t="shared" si="16"/>
        <v>195.2645</v>
      </c>
      <c r="L36" s="29">
        <f t="shared" si="16"/>
        <v>390.529</v>
      </c>
      <c r="M36" s="38"/>
    </row>
    <row r="37" spans="1:13" s="20" customFormat="1" ht="38.25" customHeight="1">
      <c r="A37" s="16">
        <v>1</v>
      </c>
      <c r="B37" s="162" t="s">
        <v>53</v>
      </c>
      <c r="C37" s="39" t="s">
        <v>53</v>
      </c>
      <c r="D37" s="35"/>
      <c r="E37" s="35"/>
      <c r="F37" s="40"/>
      <c r="G37" s="18">
        <v>130.77549999999999</v>
      </c>
      <c r="H37" s="18">
        <v>130.77549999999999</v>
      </c>
      <c r="I37" s="18">
        <v>10462.040000000001</v>
      </c>
      <c r="J37" s="18">
        <f>D37+G37</f>
        <v>130.77549999999999</v>
      </c>
      <c r="K37" s="18">
        <f>E37+H37</f>
        <v>130.77549999999999</v>
      </c>
      <c r="L37" s="18">
        <f>J37+K37</f>
        <v>261.55099999999999</v>
      </c>
      <c r="M37" s="19"/>
    </row>
    <row r="38" spans="1:13" s="20" customFormat="1" ht="38.25" customHeight="1">
      <c r="A38" s="16">
        <v>2</v>
      </c>
      <c r="B38" s="162"/>
      <c r="C38" s="39" t="s">
        <v>54</v>
      </c>
      <c r="D38" s="35">
        <v>5.46</v>
      </c>
      <c r="E38" s="35">
        <v>5.46</v>
      </c>
      <c r="F38" s="40">
        <v>260</v>
      </c>
      <c r="G38" s="18"/>
      <c r="H38" s="18"/>
      <c r="I38" s="18"/>
      <c r="J38" s="18">
        <f>D38+G38</f>
        <v>5.46</v>
      </c>
      <c r="K38" s="18">
        <f>E38+H38</f>
        <v>5.46</v>
      </c>
      <c r="L38" s="18">
        <f>J38+K38</f>
        <v>10.92</v>
      </c>
      <c r="M38" s="19"/>
    </row>
    <row r="39" spans="1:13" s="20" customFormat="1" ht="38.25" customHeight="1">
      <c r="A39" s="150" t="s">
        <v>55</v>
      </c>
      <c r="B39" s="150"/>
      <c r="C39" s="151"/>
      <c r="D39" s="21">
        <f>SUM(D37:D38)</f>
        <v>5.46</v>
      </c>
      <c r="E39" s="21">
        <f t="shared" ref="E39:L39" si="17">SUM(E37:E38)</f>
        <v>5.46</v>
      </c>
      <c r="F39" s="21">
        <f t="shared" si="17"/>
        <v>260</v>
      </c>
      <c r="G39" s="21">
        <f t="shared" si="17"/>
        <v>130.77549999999999</v>
      </c>
      <c r="H39" s="21">
        <f t="shared" si="17"/>
        <v>130.77549999999999</v>
      </c>
      <c r="I39" s="21">
        <f t="shared" si="17"/>
        <v>10462.040000000001</v>
      </c>
      <c r="J39" s="21">
        <f t="shared" si="17"/>
        <v>136.2355</v>
      </c>
      <c r="K39" s="21">
        <f t="shared" si="17"/>
        <v>136.2355</v>
      </c>
      <c r="L39" s="21">
        <f t="shared" si="17"/>
        <v>272.471</v>
      </c>
      <c r="M39" s="38"/>
    </row>
    <row r="40" spans="1:13" s="20" customFormat="1" ht="38.25" customHeight="1">
      <c r="A40" s="16">
        <v>1</v>
      </c>
      <c r="B40" s="162" t="s">
        <v>56</v>
      </c>
      <c r="C40" s="17" t="s">
        <v>62</v>
      </c>
      <c r="D40" s="18">
        <v>28.799399999999999</v>
      </c>
      <c r="E40" s="18">
        <v>28.799399999999999</v>
      </c>
      <c r="F40" s="18">
        <v>1371.4</v>
      </c>
      <c r="G40" s="18"/>
      <c r="H40" s="18"/>
      <c r="I40" s="18"/>
      <c r="J40" s="18">
        <f>D40+G40</f>
        <v>28.799399999999999</v>
      </c>
      <c r="K40" s="18">
        <f t="shared" ref="K40:K46" si="18">E40+H40</f>
        <v>28.799399999999999</v>
      </c>
      <c r="L40" s="18">
        <f t="shared" ref="L40:L50" si="19">SUM(J40:K40)</f>
        <v>57.598799999999997</v>
      </c>
      <c r="M40" s="19"/>
    </row>
    <row r="41" spans="1:13" s="20" customFormat="1" ht="38.25" customHeight="1">
      <c r="A41" s="16">
        <f>A40+1</f>
        <v>2</v>
      </c>
      <c r="B41" s="162"/>
      <c r="C41" s="17" t="s">
        <v>61</v>
      </c>
      <c r="D41" s="18">
        <v>32.405099999999997</v>
      </c>
      <c r="E41" s="18">
        <v>32.405099999999997</v>
      </c>
      <c r="F41" s="18">
        <v>1543.1</v>
      </c>
      <c r="G41" s="18"/>
      <c r="H41" s="18"/>
      <c r="I41" s="18"/>
      <c r="J41" s="18">
        <f t="shared" ref="J41:J50" si="20">D41+G41</f>
        <v>32.405099999999997</v>
      </c>
      <c r="K41" s="18">
        <f t="shared" si="18"/>
        <v>32.405099999999997</v>
      </c>
      <c r="L41" s="18">
        <f t="shared" si="19"/>
        <v>64.810199999999995</v>
      </c>
      <c r="M41" s="19"/>
    </row>
    <row r="42" spans="1:13" s="20" customFormat="1" ht="38.25" customHeight="1">
      <c r="A42" s="16">
        <f t="shared" ref="A42:A51" si="21">A41+1</f>
        <v>3</v>
      </c>
      <c r="B42" s="162"/>
      <c r="C42" s="17" t="s">
        <v>59</v>
      </c>
      <c r="D42" s="18">
        <v>27.365100000000002</v>
      </c>
      <c r="E42" s="18">
        <v>27.365100000000002</v>
      </c>
      <c r="F42" s="18">
        <v>1303.0999999999999</v>
      </c>
      <c r="G42" s="18"/>
      <c r="H42" s="18"/>
      <c r="I42" s="18"/>
      <c r="J42" s="18">
        <f t="shared" si="20"/>
        <v>27.365100000000002</v>
      </c>
      <c r="K42" s="18">
        <f t="shared" si="18"/>
        <v>27.365100000000002</v>
      </c>
      <c r="L42" s="18">
        <f t="shared" si="19"/>
        <v>54.730200000000004</v>
      </c>
      <c r="M42" s="19"/>
    </row>
    <row r="43" spans="1:13" s="20" customFormat="1" ht="38.25" customHeight="1">
      <c r="A43" s="16">
        <f t="shared" si="21"/>
        <v>4</v>
      </c>
      <c r="B43" s="162"/>
      <c r="C43" s="17" t="s">
        <v>64</v>
      </c>
      <c r="D43" s="18">
        <v>2.5382699999999998</v>
      </c>
      <c r="E43" s="18">
        <v>2.5382699999999998</v>
      </c>
      <c r="F43" s="18">
        <v>120.87</v>
      </c>
      <c r="G43" s="18"/>
      <c r="H43" s="18"/>
      <c r="I43" s="18"/>
      <c r="J43" s="18">
        <f t="shared" si="20"/>
        <v>2.5382699999999998</v>
      </c>
      <c r="K43" s="18">
        <f t="shared" si="18"/>
        <v>2.5382699999999998</v>
      </c>
      <c r="L43" s="18">
        <f t="shared" si="19"/>
        <v>5.0765399999999996</v>
      </c>
      <c r="M43" s="19"/>
    </row>
    <row r="44" spans="1:13" s="20" customFormat="1" ht="38.25" customHeight="1">
      <c r="A44" s="16">
        <f t="shared" si="21"/>
        <v>5</v>
      </c>
      <c r="B44" s="162"/>
      <c r="C44" s="17" t="s">
        <v>63</v>
      </c>
      <c r="D44" s="18">
        <v>24.071459999999998</v>
      </c>
      <c r="E44" s="18">
        <v>24.071459999999998</v>
      </c>
      <c r="F44" s="18">
        <v>1146.26</v>
      </c>
      <c r="G44" s="18"/>
      <c r="H44" s="18"/>
      <c r="I44" s="18"/>
      <c r="J44" s="18">
        <f t="shared" si="20"/>
        <v>24.071459999999998</v>
      </c>
      <c r="K44" s="18">
        <f t="shared" si="18"/>
        <v>24.071459999999998</v>
      </c>
      <c r="L44" s="18">
        <f t="shared" si="19"/>
        <v>48.142919999999997</v>
      </c>
      <c r="M44" s="19"/>
    </row>
    <row r="45" spans="1:13" s="20" customFormat="1" ht="38.25" customHeight="1">
      <c r="A45" s="16">
        <f t="shared" si="21"/>
        <v>6</v>
      </c>
      <c r="B45" s="162"/>
      <c r="C45" s="17" t="s">
        <v>65</v>
      </c>
      <c r="D45" s="18">
        <v>32.366459999999996</v>
      </c>
      <c r="E45" s="18">
        <v>32.366459999999996</v>
      </c>
      <c r="F45" s="18">
        <v>1541.26</v>
      </c>
      <c r="G45" s="18"/>
      <c r="H45" s="18"/>
      <c r="I45" s="18"/>
      <c r="J45" s="18">
        <f t="shared" si="20"/>
        <v>32.366459999999996</v>
      </c>
      <c r="K45" s="18">
        <f t="shared" si="18"/>
        <v>32.366459999999996</v>
      </c>
      <c r="L45" s="18">
        <f t="shared" si="19"/>
        <v>64.732919999999993</v>
      </c>
      <c r="M45" s="19"/>
    </row>
    <row r="46" spans="1:13" s="20" customFormat="1" ht="38.25" customHeight="1">
      <c r="A46" s="16">
        <f t="shared" si="21"/>
        <v>7</v>
      </c>
      <c r="B46" s="162"/>
      <c r="C46" s="17" t="s">
        <v>67</v>
      </c>
      <c r="D46" s="18">
        <v>10.122</v>
      </c>
      <c r="E46" s="18">
        <v>10.122</v>
      </c>
      <c r="F46" s="18">
        <v>482</v>
      </c>
      <c r="G46" s="18"/>
      <c r="H46" s="18"/>
      <c r="I46" s="18"/>
      <c r="J46" s="18">
        <f t="shared" si="20"/>
        <v>10.122</v>
      </c>
      <c r="K46" s="18">
        <f t="shared" si="18"/>
        <v>10.122</v>
      </c>
      <c r="L46" s="18">
        <f t="shared" si="19"/>
        <v>20.244</v>
      </c>
      <c r="M46" s="19"/>
    </row>
    <row r="47" spans="1:13" s="20" customFormat="1" ht="38.25" customHeight="1">
      <c r="A47" s="16">
        <f t="shared" si="21"/>
        <v>8</v>
      </c>
      <c r="B47" s="162"/>
      <c r="C47" s="17" t="s">
        <v>57</v>
      </c>
      <c r="D47" s="18">
        <v>1.1285400000000001</v>
      </c>
      <c r="E47" s="18">
        <v>1.1285400000000001</v>
      </c>
      <c r="F47" s="18">
        <v>53.74</v>
      </c>
      <c r="G47" s="18"/>
      <c r="H47" s="18"/>
      <c r="I47" s="18"/>
      <c r="J47" s="35">
        <v>1.1285000000000001</v>
      </c>
      <c r="K47" s="35">
        <v>1.1285000000000001</v>
      </c>
      <c r="L47" s="35">
        <f t="shared" si="19"/>
        <v>2.2570000000000001</v>
      </c>
      <c r="M47" s="19"/>
    </row>
    <row r="48" spans="1:13" s="20" customFormat="1" ht="38.25" customHeight="1">
      <c r="A48" s="16">
        <f t="shared" si="21"/>
        <v>9</v>
      </c>
      <c r="B48" s="162"/>
      <c r="C48" s="17" t="s">
        <v>58</v>
      </c>
      <c r="D48" s="18">
        <v>4.5570000000000004</v>
      </c>
      <c r="E48" s="18">
        <v>4.5570000000000004</v>
      </c>
      <c r="F48" s="18">
        <v>217</v>
      </c>
      <c r="G48" s="18"/>
      <c r="H48" s="18"/>
      <c r="I48" s="18"/>
      <c r="J48" s="18">
        <f t="shared" si="20"/>
        <v>4.5570000000000004</v>
      </c>
      <c r="K48" s="18">
        <f>E48+H48</f>
        <v>4.5570000000000004</v>
      </c>
      <c r="L48" s="18">
        <f t="shared" si="19"/>
        <v>9.1140000000000008</v>
      </c>
      <c r="M48" s="19"/>
    </row>
    <row r="49" spans="1:14" s="20" customFormat="1" ht="38.25" customHeight="1">
      <c r="A49" s="16">
        <f t="shared" si="21"/>
        <v>10</v>
      </c>
      <c r="B49" s="162"/>
      <c r="C49" s="17" t="s">
        <v>66</v>
      </c>
      <c r="D49" s="18">
        <v>9.3844799999999999</v>
      </c>
      <c r="E49" s="18">
        <v>9.3844799999999999</v>
      </c>
      <c r="F49" s="18">
        <v>446.88</v>
      </c>
      <c r="G49" s="18"/>
      <c r="H49" s="18"/>
      <c r="I49" s="18"/>
      <c r="J49" s="18">
        <f t="shared" si="20"/>
        <v>9.3844799999999999</v>
      </c>
      <c r="K49" s="18">
        <f>E49+H49</f>
        <v>9.3844799999999999</v>
      </c>
      <c r="L49" s="18">
        <f t="shared" si="19"/>
        <v>18.76896</v>
      </c>
      <c r="M49" s="19"/>
    </row>
    <row r="50" spans="1:14" s="20" customFormat="1" ht="38.25" customHeight="1">
      <c r="A50" s="16">
        <f t="shared" si="21"/>
        <v>11</v>
      </c>
      <c r="B50" s="162"/>
      <c r="C50" s="17" t="s">
        <v>60</v>
      </c>
      <c r="D50" s="18">
        <v>61.23789</v>
      </c>
      <c r="E50" s="18">
        <v>61.23789</v>
      </c>
      <c r="F50" s="18">
        <v>2916.09</v>
      </c>
      <c r="G50" s="18"/>
      <c r="H50" s="18"/>
      <c r="I50" s="18"/>
      <c r="J50" s="18">
        <f t="shared" si="20"/>
        <v>61.23789</v>
      </c>
      <c r="K50" s="18">
        <f>E50+H50</f>
        <v>61.23789</v>
      </c>
      <c r="L50" s="18">
        <f t="shared" si="19"/>
        <v>122.47578</v>
      </c>
      <c r="M50" s="19"/>
    </row>
    <row r="51" spans="1:14" s="20" customFormat="1" ht="38.25" customHeight="1">
      <c r="A51" s="16">
        <f t="shared" si="21"/>
        <v>12</v>
      </c>
      <c r="B51" s="162"/>
      <c r="C51" s="17" t="s">
        <v>139</v>
      </c>
      <c r="D51" s="18"/>
      <c r="E51" s="18"/>
      <c r="F51" s="18"/>
      <c r="G51" s="18">
        <v>41.865099999999998</v>
      </c>
      <c r="H51" s="18">
        <v>41.865099999999998</v>
      </c>
      <c r="I51" s="18">
        <v>3349.21</v>
      </c>
      <c r="J51" s="18">
        <v>41.865099999999998</v>
      </c>
      <c r="K51" s="18">
        <v>41.865099999999998</v>
      </c>
      <c r="L51" s="18">
        <v>83.730199999999996</v>
      </c>
      <c r="M51" s="19"/>
    </row>
    <row r="52" spans="1:14" s="30" customFormat="1" ht="38.25" customHeight="1">
      <c r="A52" s="150" t="s">
        <v>68</v>
      </c>
      <c r="B52" s="150"/>
      <c r="C52" s="151"/>
      <c r="D52" s="21">
        <f>SUM(D40:D51)</f>
        <v>233.97569999999993</v>
      </c>
      <c r="E52" s="21">
        <f t="shared" ref="E52:L52" si="22">SUM(E40:E51)</f>
        <v>233.97569999999993</v>
      </c>
      <c r="F52" s="21">
        <f t="shared" si="22"/>
        <v>11141.7</v>
      </c>
      <c r="G52" s="21">
        <f t="shared" si="22"/>
        <v>41.865099999999998</v>
      </c>
      <c r="H52" s="21">
        <f t="shared" si="22"/>
        <v>41.865099999999998</v>
      </c>
      <c r="I52" s="21">
        <f t="shared" si="22"/>
        <v>3349.21</v>
      </c>
      <c r="J52" s="21">
        <f t="shared" si="22"/>
        <v>275.84075999999993</v>
      </c>
      <c r="K52" s="21">
        <f t="shared" si="22"/>
        <v>275.84075999999993</v>
      </c>
      <c r="L52" s="21">
        <f t="shared" si="22"/>
        <v>551.68151999999986</v>
      </c>
      <c r="M52" s="22"/>
    </row>
    <row r="53" spans="1:14" s="20" customFormat="1" ht="38.25" customHeight="1">
      <c r="A53" s="16">
        <v>1</v>
      </c>
      <c r="B53" s="159" t="s">
        <v>71</v>
      </c>
      <c r="C53" s="16" t="s">
        <v>69</v>
      </c>
      <c r="D53" s="18">
        <v>45.727499999999999</v>
      </c>
      <c r="E53" s="18">
        <v>45.727499999999999</v>
      </c>
      <c r="F53" s="18">
        <v>2177.5</v>
      </c>
      <c r="G53" s="18"/>
      <c r="H53" s="18"/>
      <c r="I53" s="18"/>
      <c r="J53" s="18">
        <v>45.727499999999999</v>
      </c>
      <c r="K53" s="18">
        <v>45.727499999999999</v>
      </c>
      <c r="L53" s="18">
        <f>J53+K53</f>
        <v>91.454999999999998</v>
      </c>
      <c r="M53" s="19"/>
    </row>
    <row r="54" spans="1:14" s="20" customFormat="1" ht="38.25" customHeight="1">
      <c r="A54" s="16">
        <v>2</v>
      </c>
      <c r="B54" s="161"/>
      <c r="C54" s="16" t="s">
        <v>140</v>
      </c>
      <c r="D54" s="18">
        <v>10.436999999999999</v>
      </c>
      <c r="E54" s="18">
        <v>10.436999999999999</v>
      </c>
      <c r="F54" s="18">
        <v>497</v>
      </c>
      <c r="G54" s="35"/>
      <c r="H54" s="35"/>
      <c r="I54" s="35"/>
      <c r="J54" s="18">
        <v>10.436999999999999</v>
      </c>
      <c r="K54" s="18">
        <v>10.436999999999999</v>
      </c>
      <c r="L54" s="18">
        <f>J54+K54</f>
        <v>20.873999999999999</v>
      </c>
      <c r="M54" s="19"/>
    </row>
    <row r="55" spans="1:14" s="20" customFormat="1" ht="38.25" customHeight="1">
      <c r="A55" s="16">
        <v>3</v>
      </c>
      <c r="B55" s="161"/>
      <c r="C55" s="16" t="s">
        <v>70</v>
      </c>
      <c r="D55" s="18">
        <v>1.365</v>
      </c>
      <c r="E55" s="18">
        <v>1.365</v>
      </c>
      <c r="F55" s="18">
        <v>65</v>
      </c>
      <c r="G55" s="35"/>
      <c r="H55" s="35"/>
      <c r="I55" s="35"/>
      <c r="J55" s="18">
        <v>1.365</v>
      </c>
      <c r="K55" s="18">
        <v>1.365</v>
      </c>
      <c r="L55" s="18">
        <f>J55+K55</f>
        <v>2.73</v>
      </c>
      <c r="M55" s="19"/>
    </row>
    <row r="56" spans="1:14" s="20" customFormat="1" ht="38.25" customHeight="1">
      <c r="A56" s="16">
        <v>4</v>
      </c>
      <c r="B56" s="161"/>
      <c r="C56" s="41" t="s">
        <v>141</v>
      </c>
      <c r="D56" s="18">
        <v>5.4809999999999999</v>
      </c>
      <c r="E56" s="18">
        <v>5.4809999999999999</v>
      </c>
      <c r="F56" s="18">
        <v>261</v>
      </c>
      <c r="G56" s="35"/>
      <c r="H56" s="35"/>
      <c r="I56" s="35"/>
      <c r="J56" s="18">
        <v>5.4809999999999999</v>
      </c>
      <c r="K56" s="18">
        <v>5.4809999999999999</v>
      </c>
      <c r="L56" s="18">
        <f>J56+K56</f>
        <v>10.962</v>
      </c>
      <c r="M56" s="19"/>
    </row>
    <row r="57" spans="1:14" s="20" customFormat="1" ht="38.25" customHeight="1">
      <c r="A57" s="16">
        <v>5</v>
      </c>
      <c r="B57" s="160"/>
      <c r="C57" s="41" t="s">
        <v>142</v>
      </c>
      <c r="D57" s="18"/>
      <c r="E57" s="18"/>
      <c r="F57" s="35"/>
      <c r="G57" s="35">
        <v>390.98500000000001</v>
      </c>
      <c r="H57" s="35">
        <v>390.98500000000001</v>
      </c>
      <c r="I57" s="35">
        <v>31278.799999999999</v>
      </c>
      <c r="J57" s="35">
        <v>390.98500000000001</v>
      </c>
      <c r="K57" s="35">
        <v>390.98500000000001</v>
      </c>
      <c r="L57" s="35">
        <f>J57+K57</f>
        <v>781.97</v>
      </c>
      <c r="M57" s="27"/>
    </row>
    <row r="58" spans="1:14" s="30" customFormat="1" ht="38.25" customHeight="1">
      <c r="A58" s="150" t="s">
        <v>72</v>
      </c>
      <c r="B58" s="150"/>
      <c r="C58" s="151"/>
      <c r="D58" s="21">
        <v>63.02</v>
      </c>
      <c r="E58" s="21">
        <v>63.02</v>
      </c>
      <c r="F58" s="21">
        <v>3000.5</v>
      </c>
      <c r="G58" s="21">
        <f t="shared" ref="G58:L58" si="23">SUM(G53:G57)</f>
        <v>390.98500000000001</v>
      </c>
      <c r="H58" s="21">
        <f t="shared" si="23"/>
        <v>390.98500000000001</v>
      </c>
      <c r="I58" s="21">
        <f t="shared" si="23"/>
        <v>31278.799999999999</v>
      </c>
      <c r="J58" s="21">
        <f t="shared" si="23"/>
        <v>453.99549999999999</v>
      </c>
      <c r="K58" s="21">
        <f t="shared" si="23"/>
        <v>453.99549999999999</v>
      </c>
      <c r="L58" s="21">
        <f t="shared" si="23"/>
        <v>907.99099999999999</v>
      </c>
      <c r="M58" s="22"/>
      <c r="N58" s="23"/>
    </row>
    <row r="59" spans="1:14" s="20" customFormat="1" ht="38.25" customHeight="1">
      <c r="A59" s="16">
        <v>1</v>
      </c>
      <c r="B59" s="163" t="s">
        <v>143</v>
      </c>
      <c r="C59" s="16" t="s">
        <v>144</v>
      </c>
      <c r="D59" s="18">
        <f t="shared" ref="D59:D71" si="24">210*F59/10000</f>
        <v>25.762799999999999</v>
      </c>
      <c r="E59" s="18">
        <f t="shared" ref="E59:E71" si="25">210*F59/10000</f>
        <v>25.762799999999999</v>
      </c>
      <c r="F59" s="18">
        <v>1226.8</v>
      </c>
      <c r="G59" s="18"/>
      <c r="H59" s="18"/>
      <c r="I59" s="18"/>
      <c r="J59" s="18">
        <f t="shared" ref="J59:K72" si="26">D59+G59</f>
        <v>25.762799999999999</v>
      </c>
      <c r="K59" s="18">
        <f t="shared" si="26"/>
        <v>25.762799999999999</v>
      </c>
      <c r="L59" s="18">
        <f t="shared" ref="L59:L72" si="27">J59+K59</f>
        <v>51.525599999999997</v>
      </c>
      <c r="M59" s="19"/>
    </row>
    <row r="60" spans="1:14" s="20" customFormat="1" ht="38.25" customHeight="1">
      <c r="A60" s="16">
        <v>2</v>
      </c>
      <c r="B60" s="152"/>
      <c r="C60" s="16" t="s">
        <v>145</v>
      </c>
      <c r="D60" s="18">
        <f t="shared" si="24"/>
        <v>9.3450000000000006</v>
      </c>
      <c r="E60" s="18">
        <f t="shared" si="25"/>
        <v>9.3450000000000006</v>
      </c>
      <c r="F60" s="18">
        <v>445</v>
      </c>
      <c r="G60" s="18"/>
      <c r="H60" s="18"/>
      <c r="I60" s="18"/>
      <c r="J60" s="18">
        <f t="shared" si="26"/>
        <v>9.3450000000000006</v>
      </c>
      <c r="K60" s="18">
        <f t="shared" si="26"/>
        <v>9.3450000000000006</v>
      </c>
      <c r="L60" s="18">
        <f t="shared" si="27"/>
        <v>18.690000000000001</v>
      </c>
      <c r="M60" s="19"/>
    </row>
    <row r="61" spans="1:14" s="20" customFormat="1" ht="38.25" customHeight="1">
      <c r="A61" s="16">
        <v>3</v>
      </c>
      <c r="B61" s="152"/>
      <c r="C61" s="16" t="s">
        <v>73</v>
      </c>
      <c r="D61" s="18">
        <f t="shared" si="24"/>
        <v>33.983670000000004</v>
      </c>
      <c r="E61" s="18">
        <f t="shared" si="25"/>
        <v>33.983670000000004</v>
      </c>
      <c r="F61" s="18">
        <v>1618.27</v>
      </c>
      <c r="G61" s="18"/>
      <c r="H61" s="18"/>
      <c r="I61" s="18"/>
      <c r="J61" s="18">
        <f t="shared" si="26"/>
        <v>33.983670000000004</v>
      </c>
      <c r="K61" s="18">
        <f t="shared" si="26"/>
        <v>33.983670000000004</v>
      </c>
      <c r="L61" s="18">
        <f t="shared" si="27"/>
        <v>67.967340000000007</v>
      </c>
      <c r="M61" s="19"/>
    </row>
    <row r="62" spans="1:14" s="20" customFormat="1" ht="38.25" customHeight="1">
      <c r="A62" s="16">
        <v>4</v>
      </c>
      <c r="B62" s="152"/>
      <c r="C62" s="16" t="s">
        <v>74</v>
      </c>
      <c r="D62" s="18">
        <f t="shared" si="24"/>
        <v>20.16</v>
      </c>
      <c r="E62" s="18">
        <f t="shared" si="25"/>
        <v>20.16</v>
      </c>
      <c r="F62" s="18">
        <v>960</v>
      </c>
      <c r="G62" s="18"/>
      <c r="H62" s="18"/>
      <c r="I62" s="18"/>
      <c r="J62" s="18">
        <f t="shared" si="26"/>
        <v>20.16</v>
      </c>
      <c r="K62" s="18">
        <f t="shared" si="26"/>
        <v>20.16</v>
      </c>
      <c r="L62" s="18">
        <f t="shared" si="27"/>
        <v>40.32</v>
      </c>
      <c r="M62" s="19"/>
    </row>
    <row r="63" spans="1:14" s="20" customFormat="1" ht="38.25" customHeight="1">
      <c r="A63" s="16">
        <v>5</v>
      </c>
      <c r="B63" s="152"/>
      <c r="C63" s="16" t="s">
        <v>75</v>
      </c>
      <c r="D63" s="18">
        <f t="shared" si="24"/>
        <v>25.885650000000002</v>
      </c>
      <c r="E63" s="18">
        <f t="shared" si="25"/>
        <v>25.885650000000002</v>
      </c>
      <c r="F63" s="18">
        <v>1232.6500000000001</v>
      </c>
      <c r="G63" s="18"/>
      <c r="H63" s="18"/>
      <c r="I63" s="18"/>
      <c r="J63" s="18">
        <f t="shared" si="26"/>
        <v>25.885650000000002</v>
      </c>
      <c r="K63" s="18">
        <f t="shared" si="26"/>
        <v>25.885650000000002</v>
      </c>
      <c r="L63" s="18">
        <f t="shared" si="27"/>
        <v>51.771300000000004</v>
      </c>
      <c r="M63" s="19"/>
    </row>
    <row r="64" spans="1:14" s="20" customFormat="1" ht="38.25" customHeight="1">
      <c r="A64" s="16">
        <v>6</v>
      </c>
      <c r="B64" s="152"/>
      <c r="C64" s="16" t="s">
        <v>146</v>
      </c>
      <c r="D64" s="18">
        <f t="shared" si="24"/>
        <v>24.8535</v>
      </c>
      <c r="E64" s="18">
        <f t="shared" si="25"/>
        <v>24.8535</v>
      </c>
      <c r="F64" s="18">
        <v>1183.5</v>
      </c>
      <c r="G64" s="18"/>
      <c r="H64" s="18"/>
      <c r="I64" s="18"/>
      <c r="J64" s="18">
        <f t="shared" si="26"/>
        <v>24.8535</v>
      </c>
      <c r="K64" s="18">
        <f t="shared" si="26"/>
        <v>24.8535</v>
      </c>
      <c r="L64" s="18">
        <f t="shared" si="27"/>
        <v>49.707000000000001</v>
      </c>
      <c r="M64" s="19"/>
    </row>
    <row r="65" spans="1:14" s="20" customFormat="1" ht="38.25" customHeight="1">
      <c r="A65" s="16">
        <v>7</v>
      </c>
      <c r="B65" s="152"/>
      <c r="C65" s="16" t="s">
        <v>76</v>
      </c>
      <c r="D65" s="18">
        <f t="shared" si="24"/>
        <v>15.505560000000001</v>
      </c>
      <c r="E65" s="18">
        <f t="shared" si="25"/>
        <v>15.505560000000001</v>
      </c>
      <c r="F65" s="18">
        <v>738.36</v>
      </c>
      <c r="G65" s="18"/>
      <c r="H65" s="18"/>
      <c r="I65" s="18"/>
      <c r="J65" s="18">
        <f t="shared" si="26"/>
        <v>15.505560000000001</v>
      </c>
      <c r="K65" s="18">
        <f t="shared" si="26"/>
        <v>15.505560000000001</v>
      </c>
      <c r="L65" s="18">
        <f t="shared" si="27"/>
        <v>31.011120000000002</v>
      </c>
      <c r="M65" s="19"/>
    </row>
    <row r="66" spans="1:14" s="20" customFormat="1" ht="38.25" customHeight="1">
      <c r="A66" s="16">
        <v>8</v>
      </c>
      <c r="B66" s="152"/>
      <c r="C66" s="16" t="s">
        <v>77</v>
      </c>
      <c r="D66" s="18">
        <f t="shared" si="24"/>
        <v>6.51</v>
      </c>
      <c r="E66" s="18">
        <f t="shared" si="25"/>
        <v>6.51</v>
      </c>
      <c r="F66" s="18">
        <v>310</v>
      </c>
      <c r="G66" s="18"/>
      <c r="H66" s="18"/>
      <c r="I66" s="18"/>
      <c r="J66" s="18">
        <f t="shared" si="26"/>
        <v>6.51</v>
      </c>
      <c r="K66" s="18">
        <f t="shared" si="26"/>
        <v>6.51</v>
      </c>
      <c r="L66" s="18">
        <f t="shared" si="27"/>
        <v>13.02</v>
      </c>
      <c r="M66" s="19"/>
    </row>
    <row r="67" spans="1:14" s="20" customFormat="1" ht="38.25" customHeight="1">
      <c r="A67" s="16">
        <v>9</v>
      </c>
      <c r="B67" s="152"/>
      <c r="C67" s="16" t="s">
        <v>78</v>
      </c>
      <c r="D67" s="18">
        <f t="shared" si="24"/>
        <v>14.7</v>
      </c>
      <c r="E67" s="18">
        <f t="shared" si="25"/>
        <v>14.7</v>
      </c>
      <c r="F67" s="18">
        <v>700</v>
      </c>
      <c r="G67" s="18"/>
      <c r="H67" s="18"/>
      <c r="I67" s="18"/>
      <c r="J67" s="18">
        <f t="shared" si="26"/>
        <v>14.7</v>
      </c>
      <c r="K67" s="18">
        <f t="shared" si="26"/>
        <v>14.7</v>
      </c>
      <c r="L67" s="18">
        <f t="shared" si="27"/>
        <v>29.4</v>
      </c>
      <c r="M67" s="19"/>
    </row>
    <row r="68" spans="1:14" s="20" customFormat="1" ht="38.25" customHeight="1">
      <c r="A68" s="16">
        <v>10</v>
      </c>
      <c r="B68" s="152"/>
      <c r="C68" s="16" t="s">
        <v>79</v>
      </c>
      <c r="D68" s="18">
        <f t="shared" si="24"/>
        <v>13.23</v>
      </c>
      <c r="E68" s="18">
        <f t="shared" si="25"/>
        <v>13.23</v>
      </c>
      <c r="F68" s="18">
        <v>630</v>
      </c>
      <c r="G68" s="18"/>
      <c r="H68" s="18"/>
      <c r="I68" s="18"/>
      <c r="J68" s="18">
        <f t="shared" si="26"/>
        <v>13.23</v>
      </c>
      <c r="K68" s="18">
        <f t="shared" si="26"/>
        <v>13.23</v>
      </c>
      <c r="L68" s="18">
        <f t="shared" si="27"/>
        <v>26.46</v>
      </c>
      <c r="M68" s="19"/>
    </row>
    <row r="69" spans="1:14" s="20" customFormat="1" ht="38.25" customHeight="1">
      <c r="A69" s="16">
        <v>11</v>
      </c>
      <c r="B69" s="152"/>
      <c r="C69" s="16" t="s">
        <v>80</v>
      </c>
      <c r="D69" s="18">
        <f t="shared" si="24"/>
        <v>12.2745</v>
      </c>
      <c r="E69" s="18">
        <f t="shared" si="25"/>
        <v>12.2745</v>
      </c>
      <c r="F69" s="18">
        <v>584.5</v>
      </c>
      <c r="G69" s="18"/>
      <c r="H69" s="18"/>
      <c r="I69" s="18"/>
      <c r="J69" s="18">
        <f t="shared" si="26"/>
        <v>12.2745</v>
      </c>
      <c r="K69" s="18">
        <f t="shared" si="26"/>
        <v>12.2745</v>
      </c>
      <c r="L69" s="18">
        <f t="shared" si="27"/>
        <v>24.548999999999999</v>
      </c>
      <c r="M69" s="19"/>
    </row>
    <row r="70" spans="1:14" s="20" customFormat="1" ht="38.25" customHeight="1">
      <c r="A70" s="16">
        <v>12</v>
      </c>
      <c r="B70" s="152"/>
      <c r="C70" s="16" t="s">
        <v>81</v>
      </c>
      <c r="D70" s="18">
        <f t="shared" si="24"/>
        <v>13.986000000000001</v>
      </c>
      <c r="E70" s="18">
        <f t="shared" si="25"/>
        <v>13.986000000000001</v>
      </c>
      <c r="F70" s="18">
        <v>666</v>
      </c>
      <c r="G70" s="18"/>
      <c r="H70" s="18"/>
      <c r="I70" s="18"/>
      <c r="J70" s="18">
        <f t="shared" si="26"/>
        <v>13.986000000000001</v>
      </c>
      <c r="K70" s="18">
        <f t="shared" si="26"/>
        <v>13.986000000000001</v>
      </c>
      <c r="L70" s="18">
        <f t="shared" si="27"/>
        <v>27.972000000000001</v>
      </c>
      <c r="M70" s="19"/>
    </row>
    <row r="71" spans="1:14" s="20" customFormat="1" ht="38.25" customHeight="1">
      <c r="A71" s="16">
        <v>13</v>
      </c>
      <c r="B71" s="152"/>
      <c r="C71" s="16" t="s">
        <v>82</v>
      </c>
      <c r="D71" s="18">
        <f t="shared" si="24"/>
        <v>12.203099999999999</v>
      </c>
      <c r="E71" s="18">
        <f t="shared" si="25"/>
        <v>12.203099999999999</v>
      </c>
      <c r="F71" s="18">
        <v>581.1</v>
      </c>
      <c r="G71" s="18"/>
      <c r="H71" s="18"/>
      <c r="I71" s="18"/>
      <c r="J71" s="18">
        <f t="shared" si="26"/>
        <v>12.203099999999999</v>
      </c>
      <c r="K71" s="18">
        <f t="shared" si="26"/>
        <v>12.203099999999999</v>
      </c>
      <c r="L71" s="18">
        <f t="shared" si="27"/>
        <v>24.406199999999998</v>
      </c>
      <c r="M71" s="19"/>
    </row>
    <row r="72" spans="1:14" s="20" customFormat="1" ht="38.25" customHeight="1">
      <c r="A72" s="16">
        <v>14</v>
      </c>
      <c r="B72" s="164"/>
      <c r="C72" s="42" t="s">
        <v>147</v>
      </c>
      <c r="D72" s="18"/>
      <c r="E72" s="18"/>
      <c r="F72" s="18"/>
      <c r="G72" s="18">
        <v>20.961500000000001</v>
      </c>
      <c r="H72" s="18">
        <v>20.961500000000001</v>
      </c>
      <c r="I72" s="18">
        <v>1676.92</v>
      </c>
      <c r="J72" s="18">
        <f t="shared" si="26"/>
        <v>20.961500000000001</v>
      </c>
      <c r="K72" s="18">
        <f t="shared" si="26"/>
        <v>20.961500000000001</v>
      </c>
      <c r="L72" s="18">
        <f t="shared" si="27"/>
        <v>41.923000000000002</v>
      </c>
      <c r="M72" s="19"/>
    </row>
    <row r="73" spans="1:14" s="30" customFormat="1" ht="38.25" customHeight="1" thickBot="1">
      <c r="A73" s="158" t="s">
        <v>148</v>
      </c>
      <c r="B73" s="150"/>
      <c r="C73" s="151"/>
      <c r="D73" s="29">
        <f t="shared" ref="D73:F73" si="28">SUM(D59:D72)</f>
        <v>228.39977999999996</v>
      </c>
      <c r="E73" s="29">
        <f t="shared" si="28"/>
        <v>228.39977999999996</v>
      </c>
      <c r="F73" s="29">
        <f t="shared" si="28"/>
        <v>10876.179999999998</v>
      </c>
      <c r="G73" s="29">
        <f t="shared" ref="G73:I73" si="29">SUM(G72)</f>
        <v>20.961500000000001</v>
      </c>
      <c r="H73" s="29">
        <f t="shared" si="29"/>
        <v>20.961500000000001</v>
      </c>
      <c r="I73" s="29">
        <f t="shared" si="29"/>
        <v>1676.92</v>
      </c>
      <c r="J73" s="29">
        <f t="shared" ref="J73:L73" si="30">SUM(J59:J72)</f>
        <v>249.36127999999997</v>
      </c>
      <c r="K73" s="29">
        <f t="shared" si="30"/>
        <v>249.36127999999997</v>
      </c>
      <c r="L73" s="29">
        <f t="shared" si="30"/>
        <v>498.72255999999993</v>
      </c>
      <c r="M73" s="22"/>
      <c r="N73" s="23"/>
    </row>
    <row r="74" spans="1:14" s="20" customFormat="1" ht="38.25" customHeight="1">
      <c r="A74" s="16">
        <v>1</v>
      </c>
      <c r="B74" s="26" t="s">
        <v>83</v>
      </c>
      <c r="C74" s="17" t="s">
        <v>149</v>
      </c>
      <c r="D74" s="18"/>
      <c r="E74" s="18"/>
      <c r="F74" s="18"/>
      <c r="G74" s="18">
        <v>358.55087500000002</v>
      </c>
      <c r="H74" s="18">
        <v>358.55087500000002</v>
      </c>
      <c r="I74" s="35">
        <v>28684.07</v>
      </c>
      <c r="J74" s="18">
        <v>358.55087500000002</v>
      </c>
      <c r="K74" s="18">
        <v>358.55087500000002</v>
      </c>
      <c r="L74" s="18">
        <v>717.10175000000004</v>
      </c>
      <c r="M74" s="19"/>
    </row>
    <row r="75" spans="1:14" s="30" customFormat="1" ht="38.25" customHeight="1">
      <c r="A75" s="150" t="s">
        <v>84</v>
      </c>
      <c r="B75" s="150"/>
      <c r="C75" s="151"/>
      <c r="D75" s="18"/>
      <c r="E75" s="18"/>
      <c r="F75" s="18"/>
      <c r="G75" s="18">
        <f>G74</f>
        <v>358.55087500000002</v>
      </c>
      <c r="H75" s="18">
        <f>H74</f>
        <v>358.55087500000002</v>
      </c>
      <c r="I75" s="18">
        <f>I74</f>
        <v>28684.07</v>
      </c>
      <c r="J75" s="18">
        <f>J74</f>
        <v>358.55087500000002</v>
      </c>
      <c r="K75" s="18">
        <f>K74</f>
        <v>358.55087500000002</v>
      </c>
      <c r="L75" s="18">
        <v>717.10175000000004</v>
      </c>
      <c r="M75" s="22"/>
    </row>
    <row r="76" spans="1:14" s="20" customFormat="1" ht="52.05" customHeight="1">
      <c r="A76" s="16">
        <v>1</v>
      </c>
      <c r="B76" s="43" t="s">
        <v>85</v>
      </c>
      <c r="C76" s="17" t="s">
        <v>86</v>
      </c>
      <c r="D76" s="18"/>
      <c r="E76" s="18"/>
      <c r="F76" s="18"/>
      <c r="G76" s="18">
        <v>1.1501250000000001</v>
      </c>
      <c r="H76" s="18">
        <v>1.1501250000000001</v>
      </c>
      <c r="I76" s="18">
        <v>92.01</v>
      </c>
      <c r="J76" s="18">
        <v>1.1501250000000001</v>
      </c>
      <c r="K76" s="18">
        <v>1.1501250000000001</v>
      </c>
      <c r="L76" s="18">
        <f>SUM(J76:K76)</f>
        <v>2.3002500000000001</v>
      </c>
      <c r="M76" s="19"/>
    </row>
    <row r="77" spans="1:14" s="30" customFormat="1" ht="38.25" customHeight="1">
      <c r="A77" s="150" t="s">
        <v>87</v>
      </c>
      <c r="B77" s="150"/>
      <c r="C77" s="151"/>
      <c r="D77" s="21"/>
      <c r="E77" s="21"/>
      <c r="F77" s="21"/>
      <c r="G77" s="21">
        <f t="shared" ref="G77:L77" si="31">SUM(G76)</f>
        <v>1.1501250000000001</v>
      </c>
      <c r="H77" s="21">
        <f t="shared" si="31"/>
        <v>1.1501250000000001</v>
      </c>
      <c r="I77" s="21">
        <f t="shared" si="31"/>
        <v>92.01</v>
      </c>
      <c r="J77" s="21">
        <f t="shared" si="31"/>
        <v>1.1501250000000001</v>
      </c>
      <c r="K77" s="21">
        <f t="shared" si="31"/>
        <v>1.1501250000000001</v>
      </c>
      <c r="L77" s="21">
        <f t="shared" si="31"/>
        <v>2.3002500000000001</v>
      </c>
      <c r="M77" s="22"/>
    </row>
    <row r="78" spans="1:14" s="30" customFormat="1" ht="38.25" customHeight="1">
      <c r="A78" s="16">
        <v>1</v>
      </c>
      <c r="B78" s="152" t="s">
        <v>150</v>
      </c>
      <c r="C78" s="17" t="s">
        <v>151</v>
      </c>
      <c r="D78" s="18">
        <v>42.436169999999997</v>
      </c>
      <c r="E78" s="18">
        <v>42.436169999999997</v>
      </c>
      <c r="F78" s="18">
        <v>2020.77</v>
      </c>
      <c r="G78" s="35"/>
      <c r="H78" s="35"/>
      <c r="I78" s="35"/>
      <c r="J78" s="35">
        <f>D78+G78</f>
        <v>42.436169999999997</v>
      </c>
      <c r="K78" s="35">
        <f>E78+H78</f>
        <v>42.436169999999997</v>
      </c>
      <c r="L78" s="35">
        <f>J78+K78</f>
        <v>84.872339999999994</v>
      </c>
      <c r="M78" s="22"/>
    </row>
    <row r="79" spans="1:14" s="30" customFormat="1" ht="38.25" customHeight="1">
      <c r="A79" s="16">
        <v>2</v>
      </c>
      <c r="B79" s="152"/>
      <c r="C79" s="17" t="s">
        <v>152</v>
      </c>
      <c r="D79" s="35"/>
      <c r="E79" s="35"/>
      <c r="F79" s="35"/>
      <c r="G79" s="35">
        <v>19.870125000000002</v>
      </c>
      <c r="H79" s="35">
        <v>19.870125000000002</v>
      </c>
      <c r="I79" s="35">
        <v>1589.61</v>
      </c>
      <c r="J79" s="35">
        <f>D79+G79</f>
        <v>19.870125000000002</v>
      </c>
      <c r="K79" s="35">
        <f>E79+H79</f>
        <v>19.870125000000002</v>
      </c>
      <c r="L79" s="35">
        <f>J79+K79</f>
        <v>39.740250000000003</v>
      </c>
      <c r="M79" s="22"/>
    </row>
    <row r="80" spans="1:14" s="30" customFormat="1" ht="38.25" customHeight="1">
      <c r="A80" s="150" t="s">
        <v>153</v>
      </c>
      <c r="B80" s="150"/>
      <c r="C80" s="151"/>
      <c r="D80" s="21">
        <f>SUM(D78:D79)</f>
        <v>42.436169999999997</v>
      </c>
      <c r="E80" s="21">
        <f t="shared" ref="E80:L80" si="32">SUM(E78:E79)</f>
        <v>42.436169999999997</v>
      </c>
      <c r="F80" s="21">
        <f t="shared" si="32"/>
        <v>2020.77</v>
      </c>
      <c r="G80" s="21">
        <f t="shared" si="32"/>
        <v>19.870125000000002</v>
      </c>
      <c r="H80" s="21">
        <f t="shared" si="32"/>
        <v>19.870125000000002</v>
      </c>
      <c r="I80" s="21">
        <f t="shared" si="32"/>
        <v>1589.61</v>
      </c>
      <c r="J80" s="21">
        <f t="shared" si="32"/>
        <v>62.306294999999999</v>
      </c>
      <c r="K80" s="21">
        <f t="shared" si="32"/>
        <v>62.306294999999999</v>
      </c>
      <c r="L80" s="21">
        <f t="shared" si="32"/>
        <v>124.61259</v>
      </c>
      <c r="M80" s="22"/>
    </row>
    <row r="81" spans="1:14" s="20" customFormat="1" ht="70.05" customHeight="1">
      <c r="A81" s="16">
        <v>1</v>
      </c>
      <c r="B81" s="153" t="s">
        <v>154</v>
      </c>
      <c r="C81" s="154"/>
      <c r="D81" s="18"/>
      <c r="E81" s="18"/>
      <c r="F81" s="18"/>
      <c r="G81" s="18">
        <v>166.31375</v>
      </c>
      <c r="H81" s="18">
        <v>166.31375</v>
      </c>
      <c r="I81" s="18">
        <v>13305.1</v>
      </c>
      <c r="J81" s="18">
        <v>166.31375</v>
      </c>
      <c r="K81" s="18">
        <v>166.31375</v>
      </c>
      <c r="L81" s="18">
        <f>J81+K81</f>
        <v>332.6275</v>
      </c>
      <c r="M81" s="19"/>
      <c r="N81" s="44"/>
    </row>
    <row r="82" spans="1:14" s="30" customFormat="1" ht="38.25" customHeight="1">
      <c r="A82" s="155" t="s">
        <v>155</v>
      </c>
      <c r="B82" s="156"/>
      <c r="C82" s="157"/>
      <c r="D82" s="21"/>
      <c r="E82" s="21"/>
      <c r="F82" s="21"/>
      <c r="G82" s="21">
        <v>166.31375</v>
      </c>
      <c r="H82" s="21">
        <v>166.31375</v>
      </c>
      <c r="I82" s="21">
        <v>13305.1</v>
      </c>
      <c r="J82" s="21">
        <v>166.31375</v>
      </c>
      <c r="K82" s="21">
        <v>166.31375</v>
      </c>
      <c r="L82" s="21">
        <v>332.6275</v>
      </c>
      <c r="M82" s="22"/>
    </row>
    <row r="83" spans="1:14" s="30" customFormat="1" ht="38.25" customHeight="1">
      <c r="A83" s="150" t="s">
        <v>21</v>
      </c>
      <c r="B83" s="150"/>
      <c r="C83" s="151"/>
      <c r="D83" s="21">
        <f>D10+D14+D24+D27+D36+D39+D52+D58+D73+D75+D77+D80+D82</f>
        <v>856.15304999999978</v>
      </c>
      <c r="E83" s="21">
        <f t="shared" ref="E83:L83" si="33">E10+E14+E24+E27+E36+E39+E52+E58+E73+E75+E77+E80+E82</f>
        <v>856.15304999999978</v>
      </c>
      <c r="F83" s="21">
        <f t="shared" si="33"/>
        <v>40768.834999999999</v>
      </c>
      <c r="G83" s="21">
        <f t="shared" si="33"/>
        <v>2670.8634749999997</v>
      </c>
      <c r="H83" s="21">
        <f t="shared" si="33"/>
        <v>2670.8634749999997</v>
      </c>
      <c r="I83" s="21">
        <f t="shared" si="33"/>
        <v>213669.04</v>
      </c>
      <c r="J83" s="21">
        <f t="shared" si="33"/>
        <v>3527.0069849999995</v>
      </c>
      <c r="K83" s="21">
        <f t="shared" si="33"/>
        <v>3527.0069849999995</v>
      </c>
      <c r="L83" s="21">
        <f t="shared" si="33"/>
        <v>7054.0139699999991</v>
      </c>
      <c r="M83" s="22"/>
    </row>
  </sheetData>
  <mergeCells count="34">
    <mergeCell ref="A24:C24"/>
    <mergeCell ref="A1:B1"/>
    <mergeCell ref="A2:M2"/>
    <mergeCell ref="J3:M3"/>
    <mergeCell ref="A4:A5"/>
    <mergeCell ref="B4:C5"/>
    <mergeCell ref="D4:F4"/>
    <mergeCell ref="G4:I4"/>
    <mergeCell ref="J4:L4"/>
    <mergeCell ref="M4:M5"/>
    <mergeCell ref="B6:B9"/>
    <mergeCell ref="A10:C10"/>
    <mergeCell ref="B11:B13"/>
    <mergeCell ref="A14:C14"/>
    <mergeCell ref="B15:B23"/>
    <mergeCell ref="A73:C73"/>
    <mergeCell ref="B25:B26"/>
    <mergeCell ref="A27:C27"/>
    <mergeCell ref="B28:B35"/>
    <mergeCell ref="A36:C36"/>
    <mergeCell ref="B37:B38"/>
    <mergeCell ref="A39:C39"/>
    <mergeCell ref="B40:B51"/>
    <mergeCell ref="A52:C52"/>
    <mergeCell ref="B53:B57"/>
    <mergeCell ref="A58:C58"/>
    <mergeCell ref="B59:B72"/>
    <mergeCell ref="A83:C83"/>
    <mergeCell ref="A75:C75"/>
    <mergeCell ref="A77:C77"/>
    <mergeCell ref="B78:B79"/>
    <mergeCell ref="A80:C80"/>
    <mergeCell ref="B81:C81"/>
    <mergeCell ref="A82:C82"/>
  </mergeCells>
  <phoneticPr fontId="1" type="noConversion"/>
  <printOptions horizontalCentered="1"/>
  <pageMargins left="0.75" right="0.75" top="1" bottom="1" header="0.5" footer="0.5"/>
  <pageSetup paperSize="9" scale="59" fitToHeight="0" orientation="landscape" r:id="rId1"/>
  <headerFooter alignWithMargins="0">
    <oddFooter>第 &amp;P 页，共 &amp;N 页</oddFooter>
  </headerFooter>
  <rowBreaks count="3" manualBreakCount="3">
    <brk id="20" max="16383" man="1"/>
    <brk id="38" max="16383" man="1"/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0"/>
  <sheetViews>
    <sheetView topLeftCell="A71" zoomScale="96" zoomScaleNormal="96" workbookViewId="0">
      <selection activeCell="J78" sqref="J78:K78"/>
    </sheetView>
  </sheetViews>
  <sheetFormatPr defaultColWidth="9.77734375" defaultRowHeight="15.6"/>
  <cols>
    <col min="1" max="1" width="4.6640625" style="12" customWidth="1"/>
    <col min="2" max="2" width="23.5546875" style="11" customWidth="1"/>
    <col min="3" max="12" width="12.33203125" style="11" customWidth="1"/>
    <col min="13" max="256" width="9.77734375" style="11"/>
    <col min="257" max="257" width="4.6640625" style="11" customWidth="1"/>
    <col min="258" max="258" width="23.5546875" style="11" customWidth="1"/>
    <col min="259" max="268" width="12.33203125" style="11" customWidth="1"/>
    <col min="269" max="512" width="9.77734375" style="11"/>
    <col min="513" max="513" width="4.6640625" style="11" customWidth="1"/>
    <col min="514" max="514" width="23.5546875" style="11" customWidth="1"/>
    <col min="515" max="524" width="12.33203125" style="11" customWidth="1"/>
    <col min="525" max="768" width="9.77734375" style="11"/>
    <col min="769" max="769" width="4.6640625" style="11" customWidth="1"/>
    <col min="770" max="770" width="23.5546875" style="11" customWidth="1"/>
    <col min="771" max="780" width="12.33203125" style="11" customWidth="1"/>
    <col min="781" max="1024" width="9.77734375" style="11"/>
    <col min="1025" max="1025" width="4.6640625" style="11" customWidth="1"/>
    <col min="1026" max="1026" width="23.5546875" style="11" customWidth="1"/>
    <col min="1027" max="1036" width="12.33203125" style="11" customWidth="1"/>
    <col min="1037" max="1280" width="9.77734375" style="11"/>
    <col min="1281" max="1281" width="4.6640625" style="11" customWidth="1"/>
    <col min="1282" max="1282" width="23.5546875" style="11" customWidth="1"/>
    <col min="1283" max="1292" width="12.33203125" style="11" customWidth="1"/>
    <col min="1293" max="1536" width="9.77734375" style="11"/>
    <col min="1537" max="1537" width="4.6640625" style="11" customWidth="1"/>
    <col min="1538" max="1538" width="23.5546875" style="11" customWidth="1"/>
    <col min="1539" max="1548" width="12.33203125" style="11" customWidth="1"/>
    <col min="1549" max="1792" width="9.77734375" style="11"/>
    <col min="1793" max="1793" width="4.6640625" style="11" customWidth="1"/>
    <col min="1794" max="1794" width="23.5546875" style="11" customWidth="1"/>
    <col min="1795" max="1804" width="12.33203125" style="11" customWidth="1"/>
    <col min="1805" max="2048" width="9.77734375" style="11"/>
    <col min="2049" max="2049" width="4.6640625" style="11" customWidth="1"/>
    <col min="2050" max="2050" width="23.5546875" style="11" customWidth="1"/>
    <col min="2051" max="2060" width="12.33203125" style="11" customWidth="1"/>
    <col min="2061" max="2304" width="9.77734375" style="11"/>
    <col min="2305" max="2305" width="4.6640625" style="11" customWidth="1"/>
    <col min="2306" max="2306" width="23.5546875" style="11" customWidth="1"/>
    <col min="2307" max="2316" width="12.33203125" style="11" customWidth="1"/>
    <col min="2317" max="2560" width="9.77734375" style="11"/>
    <col min="2561" max="2561" width="4.6640625" style="11" customWidth="1"/>
    <col min="2562" max="2562" width="23.5546875" style="11" customWidth="1"/>
    <col min="2563" max="2572" width="12.33203125" style="11" customWidth="1"/>
    <col min="2573" max="2816" width="9.77734375" style="11"/>
    <col min="2817" max="2817" width="4.6640625" style="11" customWidth="1"/>
    <col min="2818" max="2818" width="23.5546875" style="11" customWidth="1"/>
    <col min="2819" max="2828" width="12.33203125" style="11" customWidth="1"/>
    <col min="2829" max="3072" width="9.77734375" style="11"/>
    <col min="3073" max="3073" width="4.6640625" style="11" customWidth="1"/>
    <col min="3074" max="3074" width="23.5546875" style="11" customWidth="1"/>
    <col min="3075" max="3084" width="12.33203125" style="11" customWidth="1"/>
    <col min="3085" max="3328" width="9.77734375" style="11"/>
    <col min="3329" max="3329" width="4.6640625" style="11" customWidth="1"/>
    <col min="3330" max="3330" width="23.5546875" style="11" customWidth="1"/>
    <col min="3331" max="3340" width="12.33203125" style="11" customWidth="1"/>
    <col min="3341" max="3584" width="9.77734375" style="11"/>
    <col min="3585" max="3585" width="4.6640625" style="11" customWidth="1"/>
    <col min="3586" max="3586" width="23.5546875" style="11" customWidth="1"/>
    <col min="3587" max="3596" width="12.33203125" style="11" customWidth="1"/>
    <col min="3597" max="3840" width="9.77734375" style="11"/>
    <col min="3841" max="3841" width="4.6640625" style="11" customWidth="1"/>
    <col min="3842" max="3842" width="23.5546875" style="11" customWidth="1"/>
    <col min="3843" max="3852" width="12.33203125" style="11" customWidth="1"/>
    <col min="3853" max="4096" width="9.77734375" style="11"/>
    <col min="4097" max="4097" width="4.6640625" style="11" customWidth="1"/>
    <col min="4098" max="4098" width="23.5546875" style="11" customWidth="1"/>
    <col min="4099" max="4108" width="12.33203125" style="11" customWidth="1"/>
    <col min="4109" max="4352" width="9.77734375" style="11"/>
    <col min="4353" max="4353" width="4.6640625" style="11" customWidth="1"/>
    <col min="4354" max="4354" width="23.5546875" style="11" customWidth="1"/>
    <col min="4355" max="4364" width="12.33203125" style="11" customWidth="1"/>
    <col min="4365" max="4608" width="9.77734375" style="11"/>
    <col min="4609" max="4609" width="4.6640625" style="11" customWidth="1"/>
    <col min="4610" max="4610" width="23.5546875" style="11" customWidth="1"/>
    <col min="4611" max="4620" width="12.33203125" style="11" customWidth="1"/>
    <col min="4621" max="4864" width="9.77734375" style="11"/>
    <col min="4865" max="4865" width="4.6640625" style="11" customWidth="1"/>
    <col min="4866" max="4866" width="23.5546875" style="11" customWidth="1"/>
    <col min="4867" max="4876" width="12.33203125" style="11" customWidth="1"/>
    <col min="4877" max="5120" width="9.77734375" style="11"/>
    <col min="5121" max="5121" width="4.6640625" style="11" customWidth="1"/>
    <col min="5122" max="5122" width="23.5546875" style="11" customWidth="1"/>
    <col min="5123" max="5132" width="12.33203125" style="11" customWidth="1"/>
    <col min="5133" max="5376" width="9.77734375" style="11"/>
    <col min="5377" max="5377" width="4.6640625" style="11" customWidth="1"/>
    <col min="5378" max="5378" width="23.5546875" style="11" customWidth="1"/>
    <col min="5379" max="5388" width="12.33203125" style="11" customWidth="1"/>
    <col min="5389" max="5632" width="9.77734375" style="11"/>
    <col min="5633" max="5633" width="4.6640625" style="11" customWidth="1"/>
    <col min="5634" max="5634" width="23.5546875" style="11" customWidth="1"/>
    <col min="5635" max="5644" width="12.33203125" style="11" customWidth="1"/>
    <col min="5645" max="5888" width="9.77734375" style="11"/>
    <col min="5889" max="5889" width="4.6640625" style="11" customWidth="1"/>
    <col min="5890" max="5890" width="23.5546875" style="11" customWidth="1"/>
    <col min="5891" max="5900" width="12.33203125" style="11" customWidth="1"/>
    <col min="5901" max="6144" width="9.77734375" style="11"/>
    <col min="6145" max="6145" width="4.6640625" style="11" customWidth="1"/>
    <col min="6146" max="6146" width="23.5546875" style="11" customWidth="1"/>
    <col min="6147" max="6156" width="12.33203125" style="11" customWidth="1"/>
    <col min="6157" max="6400" width="9.77734375" style="11"/>
    <col min="6401" max="6401" width="4.6640625" style="11" customWidth="1"/>
    <col min="6402" max="6402" width="23.5546875" style="11" customWidth="1"/>
    <col min="6403" max="6412" width="12.33203125" style="11" customWidth="1"/>
    <col min="6413" max="6656" width="9.77734375" style="11"/>
    <col min="6657" max="6657" width="4.6640625" style="11" customWidth="1"/>
    <col min="6658" max="6658" width="23.5546875" style="11" customWidth="1"/>
    <col min="6659" max="6668" width="12.33203125" style="11" customWidth="1"/>
    <col min="6669" max="6912" width="9.77734375" style="11"/>
    <col min="6913" max="6913" width="4.6640625" style="11" customWidth="1"/>
    <col min="6914" max="6914" width="23.5546875" style="11" customWidth="1"/>
    <col min="6915" max="6924" width="12.33203125" style="11" customWidth="1"/>
    <col min="6925" max="7168" width="9.77734375" style="11"/>
    <col min="7169" max="7169" width="4.6640625" style="11" customWidth="1"/>
    <col min="7170" max="7170" width="23.5546875" style="11" customWidth="1"/>
    <col min="7171" max="7180" width="12.33203125" style="11" customWidth="1"/>
    <col min="7181" max="7424" width="9.77734375" style="11"/>
    <col min="7425" max="7425" width="4.6640625" style="11" customWidth="1"/>
    <col min="7426" max="7426" width="23.5546875" style="11" customWidth="1"/>
    <col min="7427" max="7436" width="12.33203125" style="11" customWidth="1"/>
    <col min="7437" max="7680" width="9.77734375" style="11"/>
    <col min="7681" max="7681" width="4.6640625" style="11" customWidth="1"/>
    <col min="7682" max="7682" width="23.5546875" style="11" customWidth="1"/>
    <col min="7683" max="7692" width="12.33203125" style="11" customWidth="1"/>
    <col min="7693" max="7936" width="9.77734375" style="11"/>
    <col min="7937" max="7937" width="4.6640625" style="11" customWidth="1"/>
    <col min="7938" max="7938" width="23.5546875" style="11" customWidth="1"/>
    <col min="7939" max="7948" width="12.33203125" style="11" customWidth="1"/>
    <col min="7949" max="8192" width="9.77734375" style="11"/>
    <col min="8193" max="8193" width="4.6640625" style="11" customWidth="1"/>
    <col min="8194" max="8194" width="23.5546875" style="11" customWidth="1"/>
    <col min="8195" max="8204" width="12.33203125" style="11" customWidth="1"/>
    <col min="8205" max="8448" width="9.77734375" style="11"/>
    <col min="8449" max="8449" width="4.6640625" style="11" customWidth="1"/>
    <col min="8450" max="8450" width="23.5546875" style="11" customWidth="1"/>
    <col min="8451" max="8460" width="12.33203125" style="11" customWidth="1"/>
    <col min="8461" max="8704" width="9.77734375" style="11"/>
    <col min="8705" max="8705" width="4.6640625" style="11" customWidth="1"/>
    <col min="8706" max="8706" width="23.5546875" style="11" customWidth="1"/>
    <col min="8707" max="8716" width="12.33203125" style="11" customWidth="1"/>
    <col min="8717" max="8960" width="9.77734375" style="11"/>
    <col min="8961" max="8961" width="4.6640625" style="11" customWidth="1"/>
    <col min="8962" max="8962" width="23.5546875" style="11" customWidth="1"/>
    <col min="8963" max="8972" width="12.33203125" style="11" customWidth="1"/>
    <col min="8973" max="9216" width="9.77734375" style="11"/>
    <col min="9217" max="9217" width="4.6640625" style="11" customWidth="1"/>
    <col min="9218" max="9218" width="23.5546875" style="11" customWidth="1"/>
    <col min="9219" max="9228" width="12.33203125" style="11" customWidth="1"/>
    <col min="9229" max="9472" width="9.77734375" style="11"/>
    <col min="9473" max="9473" width="4.6640625" style="11" customWidth="1"/>
    <col min="9474" max="9474" width="23.5546875" style="11" customWidth="1"/>
    <col min="9475" max="9484" width="12.33203125" style="11" customWidth="1"/>
    <col min="9485" max="9728" width="9.77734375" style="11"/>
    <col min="9729" max="9729" width="4.6640625" style="11" customWidth="1"/>
    <col min="9730" max="9730" width="23.5546875" style="11" customWidth="1"/>
    <col min="9731" max="9740" width="12.33203125" style="11" customWidth="1"/>
    <col min="9741" max="9984" width="9.77734375" style="11"/>
    <col min="9985" max="9985" width="4.6640625" style="11" customWidth="1"/>
    <col min="9986" max="9986" width="23.5546875" style="11" customWidth="1"/>
    <col min="9987" max="9996" width="12.33203125" style="11" customWidth="1"/>
    <col min="9997" max="10240" width="9.77734375" style="11"/>
    <col min="10241" max="10241" width="4.6640625" style="11" customWidth="1"/>
    <col min="10242" max="10242" width="23.5546875" style="11" customWidth="1"/>
    <col min="10243" max="10252" width="12.33203125" style="11" customWidth="1"/>
    <col min="10253" max="10496" width="9.77734375" style="11"/>
    <col min="10497" max="10497" width="4.6640625" style="11" customWidth="1"/>
    <col min="10498" max="10498" width="23.5546875" style="11" customWidth="1"/>
    <col min="10499" max="10508" width="12.33203125" style="11" customWidth="1"/>
    <col min="10509" max="10752" width="9.77734375" style="11"/>
    <col min="10753" max="10753" width="4.6640625" style="11" customWidth="1"/>
    <col min="10754" max="10754" width="23.5546875" style="11" customWidth="1"/>
    <col min="10755" max="10764" width="12.33203125" style="11" customWidth="1"/>
    <col min="10765" max="11008" width="9.77734375" style="11"/>
    <col min="11009" max="11009" width="4.6640625" style="11" customWidth="1"/>
    <col min="11010" max="11010" width="23.5546875" style="11" customWidth="1"/>
    <col min="11011" max="11020" width="12.33203125" style="11" customWidth="1"/>
    <col min="11021" max="11264" width="9.77734375" style="11"/>
    <col min="11265" max="11265" width="4.6640625" style="11" customWidth="1"/>
    <col min="11266" max="11266" width="23.5546875" style="11" customWidth="1"/>
    <col min="11267" max="11276" width="12.33203125" style="11" customWidth="1"/>
    <col min="11277" max="11520" width="9.77734375" style="11"/>
    <col min="11521" max="11521" width="4.6640625" style="11" customWidth="1"/>
    <col min="11522" max="11522" width="23.5546875" style="11" customWidth="1"/>
    <col min="11523" max="11532" width="12.33203125" style="11" customWidth="1"/>
    <col min="11533" max="11776" width="9.77734375" style="11"/>
    <col min="11777" max="11777" width="4.6640625" style="11" customWidth="1"/>
    <col min="11778" max="11778" width="23.5546875" style="11" customWidth="1"/>
    <col min="11779" max="11788" width="12.33203125" style="11" customWidth="1"/>
    <col min="11789" max="12032" width="9.77734375" style="11"/>
    <col min="12033" max="12033" width="4.6640625" style="11" customWidth="1"/>
    <col min="12034" max="12034" width="23.5546875" style="11" customWidth="1"/>
    <col min="12035" max="12044" width="12.33203125" style="11" customWidth="1"/>
    <col min="12045" max="12288" width="9.77734375" style="11"/>
    <col min="12289" max="12289" width="4.6640625" style="11" customWidth="1"/>
    <col min="12290" max="12290" width="23.5546875" style="11" customWidth="1"/>
    <col min="12291" max="12300" width="12.33203125" style="11" customWidth="1"/>
    <col min="12301" max="12544" width="9.77734375" style="11"/>
    <col min="12545" max="12545" width="4.6640625" style="11" customWidth="1"/>
    <col min="12546" max="12546" width="23.5546875" style="11" customWidth="1"/>
    <col min="12547" max="12556" width="12.33203125" style="11" customWidth="1"/>
    <col min="12557" max="12800" width="9.77734375" style="11"/>
    <col min="12801" max="12801" width="4.6640625" style="11" customWidth="1"/>
    <col min="12802" max="12802" width="23.5546875" style="11" customWidth="1"/>
    <col min="12803" max="12812" width="12.33203125" style="11" customWidth="1"/>
    <col min="12813" max="13056" width="9.77734375" style="11"/>
    <col min="13057" max="13057" width="4.6640625" style="11" customWidth="1"/>
    <col min="13058" max="13058" width="23.5546875" style="11" customWidth="1"/>
    <col min="13059" max="13068" width="12.33203125" style="11" customWidth="1"/>
    <col min="13069" max="13312" width="9.77734375" style="11"/>
    <col min="13313" max="13313" width="4.6640625" style="11" customWidth="1"/>
    <col min="13314" max="13314" width="23.5546875" style="11" customWidth="1"/>
    <col min="13315" max="13324" width="12.33203125" style="11" customWidth="1"/>
    <col min="13325" max="13568" width="9.77734375" style="11"/>
    <col min="13569" max="13569" width="4.6640625" style="11" customWidth="1"/>
    <col min="13570" max="13570" width="23.5546875" style="11" customWidth="1"/>
    <col min="13571" max="13580" width="12.33203125" style="11" customWidth="1"/>
    <col min="13581" max="13824" width="9.77734375" style="11"/>
    <col min="13825" max="13825" width="4.6640625" style="11" customWidth="1"/>
    <col min="13826" max="13826" width="23.5546875" style="11" customWidth="1"/>
    <col min="13827" max="13836" width="12.33203125" style="11" customWidth="1"/>
    <col min="13837" max="14080" width="9.77734375" style="11"/>
    <col min="14081" max="14081" width="4.6640625" style="11" customWidth="1"/>
    <col min="14082" max="14082" width="23.5546875" style="11" customWidth="1"/>
    <col min="14083" max="14092" width="12.33203125" style="11" customWidth="1"/>
    <col min="14093" max="14336" width="9.77734375" style="11"/>
    <col min="14337" max="14337" width="4.6640625" style="11" customWidth="1"/>
    <col min="14338" max="14338" width="23.5546875" style="11" customWidth="1"/>
    <col min="14339" max="14348" width="12.33203125" style="11" customWidth="1"/>
    <col min="14349" max="14592" width="9.77734375" style="11"/>
    <col min="14593" max="14593" width="4.6640625" style="11" customWidth="1"/>
    <col min="14594" max="14594" width="23.5546875" style="11" customWidth="1"/>
    <col min="14595" max="14604" width="12.33203125" style="11" customWidth="1"/>
    <col min="14605" max="14848" width="9.77734375" style="11"/>
    <col min="14849" max="14849" width="4.6640625" style="11" customWidth="1"/>
    <col min="14850" max="14850" width="23.5546875" style="11" customWidth="1"/>
    <col min="14851" max="14860" width="12.33203125" style="11" customWidth="1"/>
    <col min="14861" max="15104" width="9.77734375" style="11"/>
    <col min="15105" max="15105" width="4.6640625" style="11" customWidth="1"/>
    <col min="15106" max="15106" width="23.5546875" style="11" customWidth="1"/>
    <col min="15107" max="15116" width="12.33203125" style="11" customWidth="1"/>
    <col min="15117" max="15360" width="9.77734375" style="11"/>
    <col min="15361" max="15361" width="4.6640625" style="11" customWidth="1"/>
    <col min="15362" max="15362" width="23.5546875" style="11" customWidth="1"/>
    <col min="15363" max="15372" width="12.33203125" style="11" customWidth="1"/>
    <col min="15373" max="15616" width="9.77734375" style="11"/>
    <col min="15617" max="15617" width="4.6640625" style="11" customWidth="1"/>
    <col min="15618" max="15618" width="23.5546875" style="11" customWidth="1"/>
    <col min="15619" max="15628" width="12.33203125" style="11" customWidth="1"/>
    <col min="15629" max="15872" width="9.77734375" style="11"/>
    <col min="15873" max="15873" width="4.6640625" style="11" customWidth="1"/>
    <col min="15874" max="15874" width="23.5546875" style="11" customWidth="1"/>
    <col min="15875" max="15884" width="12.33203125" style="11" customWidth="1"/>
    <col min="15885" max="16128" width="9.77734375" style="11"/>
    <col min="16129" max="16129" width="4.6640625" style="11" customWidth="1"/>
    <col min="16130" max="16130" width="23.5546875" style="11" customWidth="1"/>
    <col min="16131" max="16140" width="12.33203125" style="11" customWidth="1"/>
    <col min="16141" max="16384" width="9.77734375" style="11"/>
  </cols>
  <sheetData>
    <row r="1" spans="1:12" ht="31.05" customHeight="1">
      <c r="A1" s="176"/>
      <c r="B1" s="176"/>
    </row>
    <row r="2" spans="1:12" ht="45" customHeight="1">
      <c r="A2" s="167" t="s">
        <v>404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4" customHeight="1" thickBot="1">
      <c r="J3" s="177" t="s">
        <v>10</v>
      </c>
      <c r="K3" s="177"/>
      <c r="L3" s="177"/>
    </row>
    <row r="4" spans="1:12" s="14" customFormat="1" ht="36.75" customHeight="1">
      <c r="A4" s="178" t="s">
        <v>11</v>
      </c>
      <c r="B4" s="180" t="s">
        <v>12</v>
      </c>
      <c r="C4" s="180"/>
      <c r="D4" s="180" t="s">
        <v>129</v>
      </c>
      <c r="E4" s="180"/>
      <c r="F4" s="180"/>
      <c r="G4" s="180" t="s">
        <v>130</v>
      </c>
      <c r="H4" s="180"/>
      <c r="I4" s="180"/>
      <c r="J4" s="180" t="s">
        <v>15</v>
      </c>
      <c r="K4" s="180"/>
      <c r="L4" s="180"/>
    </row>
    <row r="5" spans="1:12" s="14" customFormat="1" ht="28.95" customHeight="1">
      <c r="A5" s="179"/>
      <c r="B5" s="181"/>
      <c r="C5" s="181"/>
      <c r="D5" s="45" t="s">
        <v>17</v>
      </c>
      <c r="E5" s="45" t="s">
        <v>18</v>
      </c>
      <c r="F5" s="45" t="s">
        <v>20</v>
      </c>
      <c r="G5" s="45" t="s">
        <v>17</v>
      </c>
      <c r="H5" s="45" t="s">
        <v>18</v>
      </c>
      <c r="I5" s="45" t="s">
        <v>20</v>
      </c>
      <c r="J5" s="45" t="s">
        <v>17</v>
      </c>
      <c r="K5" s="45" t="s">
        <v>18</v>
      </c>
      <c r="L5" s="45" t="s">
        <v>21</v>
      </c>
    </row>
    <row r="6" spans="1:12" s="20" customFormat="1" ht="28.95" customHeight="1">
      <c r="A6" s="46">
        <v>1</v>
      </c>
      <c r="B6" s="47" t="s">
        <v>156</v>
      </c>
      <c r="C6" s="47" t="s">
        <v>157</v>
      </c>
      <c r="D6" s="48">
        <v>21.29</v>
      </c>
      <c r="E6" s="48">
        <v>21.29</v>
      </c>
      <c r="F6" s="48">
        <v>1013.7</v>
      </c>
      <c r="G6" s="48"/>
      <c r="H6" s="48"/>
      <c r="I6" s="48"/>
      <c r="J6" s="49">
        <f t="shared" ref="J6:K10" si="0">D6+G6</f>
        <v>21.29</v>
      </c>
      <c r="K6" s="49">
        <f t="shared" si="0"/>
        <v>21.29</v>
      </c>
      <c r="L6" s="49">
        <f t="shared" ref="L6:L69" si="1">J6+K6</f>
        <v>42.58</v>
      </c>
    </row>
    <row r="7" spans="1:12" s="20" customFormat="1" ht="28.95" customHeight="1">
      <c r="A7" s="46"/>
      <c r="B7" s="47"/>
      <c r="C7" s="47" t="s">
        <v>158</v>
      </c>
      <c r="D7" s="48">
        <v>30</v>
      </c>
      <c r="E7" s="48">
        <v>30</v>
      </c>
      <c r="F7" s="48">
        <v>1428.79</v>
      </c>
      <c r="G7" s="48"/>
      <c r="H7" s="48"/>
      <c r="I7" s="48"/>
      <c r="J7" s="49">
        <f t="shared" si="0"/>
        <v>30</v>
      </c>
      <c r="K7" s="49">
        <f t="shared" si="0"/>
        <v>30</v>
      </c>
      <c r="L7" s="49">
        <f t="shared" si="1"/>
        <v>60</v>
      </c>
    </row>
    <row r="8" spans="1:12" s="20" customFormat="1" ht="28.95" customHeight="1">
      <c r="A8" s="46"/>
      <c r="B8" s="47"/>
      <c r="C8" s="47" t="s">
        <v>159</v>
      </c>
      <c r="D8" s="48">
        <v>12.6</v>
      </c>
      <c r="E8" s="48">
        <v>12.6</v>
      </c>
      <c r="F8" s="48">
        <v>599.79</v>
      </c>
      <c r="G8" s="48"/>
      <c r="H8" s="48"/>
      <c r="I8" s="48"/>
      <c r="J8" s="49">
        <f t="shared" si="0"/>
        <v>12.6</v>
      </c>
      <c r="K8" s="49">
        <f t="shared" si="0"/>
        <v>12.6</v>
      </c>
      <c r="L8" s="49">
        <f t="shared" si="1"/>
        <v>25.2</v>
      </c>
    </row>
    <row r="9" spans="1:12" s="20" customFormat="1" ht="28.95" customHeight="1">
      <c r="A9" s="46"/>
      <c r="B9" s="47"/>
      <c r="C9" s="47" t="s">
        <v>160</v>
      </c>
      <c r="D9" s="48">
        <v>1.1000000000000001</v>
      </c>
      <c r="E9" s="48">
        <v>1.1000000000000001</v>
      </c>
      <c r="F9" s="48">
        <v>52.31</v>
      </c>
      <c r="G9" s="48"/>
      <c r="H9" s="48"/>
      <c r="I9" s="48"/>
      <c r="J9" s="49">
        <f t="shared" si="0"/>
        <v>1.1000000000000001</v>
      </c>
      <c r="K9" s="49">
        <f t="shared" si="0"/>
        <v>1.1000000000000001</v>
      </c>
      <c r="L9" s="49">
        <f t="shared" si="1"/>
        <v>2.2000000000000002</v>
      </c>
    </row>
    <row r="10" spans="1:12" s="20" customFormat="1" ht="28.95" customHeight="1">
      <c r="A10" s="46"/>
      <c r="B10" s="47"/>
      <c r="C10" s="47" t="s">
        <v>161</v>
      </c>
      <c r="D10" s="48">
        <v>16.25</v>
      </c>
      <c r="E10" s="48">
        <v>16.25</v>
      </c>
      <c r="F10" s="48">
        <v>773.64</v>
      </c>
      <c r="G10" s="48"/>
      <c r="H10" s="48"/>
      <c r="I10" s="48"/>
      <c r="J10" s="49">
        <f t="shared" si="0"/>
        <v>16.25</v>
      </c>
      <c r="K10" s="49">
        <f t="shared" si="0"/>
        <v>16.25</v>
      </c>
      <c r="L10" s="49">
        <f t="shared" si="1"/>
        <v>32.5</v>
      </c>
    </row>
    <row r="11" spans="1:12" s="20" customFormat="1" ht="28.95" customHeight="1">
      <c r="A11" s="46"/>
      <c r="B11" s="47"/>
      <c r="C11" s="47" t="s">
        <v>162</v>
      </c>
      <c r="D11" s="48"/>
      <c r="E11" s="48"/>
      <c r="F11" s="48"/>
      <c r="G11" s="48">
        <v>2.13</v>
      </c>
      <c r="H11" s="48">
        <v>2.13</v>
      </c>
      <c r="I11" s="48">
        <v>170.49</v>
      </c>
      <c r="J11" s="48">
        <v>2.13</v>
      </c>
      <c r="K11" s="48">
        <v>2.13</v>
      </c>
      <c r="L11" s="49">
        <f t="shared" si="1"/>
        <v>4.26</v>
      </c>
    </row>
    <row r="12" spans="1:12" s="30" customFormat="1" ht="28.95" customHeight="1">
      <c r="A12" s="50"/>
      <c r="B12" s="51"/>
      <c r="C12" s="51" t="s">
        <v>163</v>
      </c>
      <c r="D12" s="52">
        <f t="shared" ref="D12:I12" si="2">SUM(D6:D11)</f>
        <v>81.239999999999995</v>
      </c>
      <c r="E12" s="52">
        <f t="shared" si="2"/>
        <v>81.239999999999995</v>
      </c>
      <c r="F12" s="52">
        <f t="shared" si="2"/>
        <v>3868.2299999999996</v>
      </c>
      <c r="G12" s="52">
        <f t="shared" si="2"/>
        <v>2.13</v>
      </c>
      <c r="H12" s="52">
        <f t="shared" si="2"/>
        <v>2.13</v>
      </c>
      <c r="I12" s="52">
        <f t="shared" si="2"/>
        <v>170.49</v>
      </c>
      <c r="J12" s="53">
        <f t="shared" ref="J12:K17" si="3">D12+G12</f>
        <v>83.36999999999999</v>
      </c>
      <c r="K12" s="53">
        <f t="shared" si="3"/>
        <v>83.36999999999999</v>
      </c>
      <c r="L12" s="53">
        <f t="shared" si="1"/>
        <v>166.73999999999998</v>
      </c>
    </row>
    <row r="13" spans="1:12" s="20" customFormat="1" ht="28.95" customHeight="1">
      <c r="A13" s="46">
        <v>2</v>
      </c>
      <c r="B13" s="47" t="s">
        <v>164</v>
      </c>
      <c r="C13" s="47" t="s">
        <v>165</v>
      </c>
      <c r="D13" s="48">
        <v>11.33</v>
      </c>
      <c r="E13" s="48">
        <v>11.33</v>
      </c>
      <c r="F13" s="48">
        <v>539.65</v>
      </c>
      <c r="G13" s="48"/>
      <c r="H13" s="48"/>
      <c r="I13" s="48"/>
      <c r="J13" s="49">
        <f t="shared" si="3"/>
        <v>11.33</v>
      </c>
      <c r="K13" s="49">
        <f t="shared" si="3"/>
        <v>11.33</v>
      </c>
      <c r="L13" s="49">
        <f t="shared" si="1"/>
        <v>22.66</v>
      </c>
    </row>
    <row r="14" spans="1:12" s="20" customFormat="1" ht="28.95" customHeight="1">
      <c r="A14" s="46"/>
      <c r="B14" s="47"/>
      <c r="C14" s="47" t="s">
        <v>166</v>
      </c>
      <c r="D14" s="48">
        <v>0.7</v>
      </c>
      <c r="E14" s="48">
        <v>0.7</v>
      </c>
      <c r="F14" s="48">
        <v>33.22</v>
      </c>
      <c r="G14" s="48"/>
      <c r="H14" s="48"/>
      <c r="I14" s="48"/>
      <c r="J14" s="49">
        <f t="shared" si="3"/>
        <v>0.7</v>
      </c>
      <c r="K14" s="49">
        <f t="shared" si="3"/>
        <v>0.7</v>
      </c>
      <c r="L14" s="49">
        <f t="shared" si="1"/>
        <v>1.4</v>
      </c>
    </row>
    <row r="15" spans="1:12" s="20" customFormat="1" ht="28.95" customHeight="1">
      <c r="A15" s="46"/>
      <c r="B15" s="47"/>
      <c r="C15" s="47" t="s">
        <v>167</v>
      </c>
      <c r="D15" s="48">
        <v>1.65</v>
      </c>
      <c r="E15" s="48">
        <v>1.65</v>
      </c>
      <c r="F15" s="48">
        <v>78.52</v>
      </c>
      <c r="G15" s="48"/>
      <c r="H15" s="48"/>
      <c r="I15" s="48"/>
      <c r="J15" s="49">
        <f t="shared" si="3"/>
        <v>1.65</v>
      </c>
      <c r="K15" s="49">
        <f t="shared" si="3"/>
        <v>1.65</v>
      </c>
      <c r="L15" s="49">
        <f t="shared" si="1"/>
        <v>3.3</v>
      </c>
    </row>
    <row r="16" spans="1:12" s="20" customFormat="1" ht="28.95" customHeight="1">
      <c r="A16" s="46"/>
      <c r="B16" s="47"/>
      <c r="C16" s="47" t="s">
        <v>168</v>
      </c>
      <c r="D16" s="48">
        <v>29.69</v>
      </c>
      <c r="E16" s="48">
        <v>29.69</v>
      </c>
      <c r="F16" s="48">
        <v>1413.94</v>
      </c>
      <c r="G16" s="48"/>
      <c r="H16" s="48"/>
      <c r="I16" s="48"/>
      <c r="J16" s="49">
        <f t="shared" si="3"/>
        <v>29.69</v>
      </c>
      <c r="K16" s="49">
        <f t="shared" si="3"/>
        <v>29.69</v>
      </c>
      <c r="L16" s="49">
        <f t="shared" si="1"/>
        <v>59.38</v>
      </c>
    </row>
    <row r="17" spans="1:12" s="20" customFormat="1" ht="28.95" customHeight="1">
      <c r="A17" s="46"/>
      <c r="B17" s="47"/>
      <c r="C17" s="47" t="s">
        <v>169</v>
      </c>
      <c r="D17" s="48">
        <v>12.63</v>
      </c>
      <c r="E17" s="48">
        <v>12.63</v>
      </c>
      <c r="F17" s="48">
        <v>601.33000000000004</v>
      </c>
      <c r="G17" s="48"/>
      <c r="H17" s="48"/>
      <c r="I17" s="48"/>
      <c r="J17" s="49">
        <f t="shared" si="3"/>
        <v>12.63</v>
      </c>
      <c r="K17" s="49">
        <f t="shared" si="3"/>
        <v>12.63</v>
      </c>
      <c r="L17" s="49">
        <f t="shared" si="1"/>
        <v>25.26</v>
      </c>
    </row>
    <row r="18" spans="1:12" s="20" customFormat="1" ht="28.95" customHeight="1">
      <c r="A18" s="46"/>
      <c r="B18" s="47"/>
      <c r="C18" s="47" t="s">
        <v>162</v>
      </c>
      <c r="D18" s="48"/>
      <c r="E18" s="48"/>
      <c r="F18" s="48"/>
      <c r="G18" s="48">
        <v>28.56</v>
      </c>
      <c r="H18" s="48">
        <v>28.56</v>
      </c>
      <c r="I18" s="48">
        <v>2284.61</v>
      </c>
      <c r="J18" s="48">
        <v>28.56</v>
      </c>
      <c r="K18" s="48">
        <v>28.56</v>
      </c>
      <c r="L18" s="49">
        <f t="shared" si="1"/>
        <v>57.12</v>
      </c>
    </row>
    <row r="19" spans="1:12" s="30" customFormat="1" ht="28.95" customHeight="1">
      <c r="A19" s="50"/>
      <c r="B19" s="51"/>
      <c r="C19" s="51" t="s">
        <v>163</v>
      </c>
      <c r="D19" s="52">
        <f t="shared" ref="D19:I19" si="4">SUM(D13:D18)</f>
        <v>56.000000000000007</v>
      </c>
      <c r="E19" s="52">
        <f t="shared" si="4"/>
        <v>56.000000000000007</v>
      </c>
      <c r="F19" s="52">
        <f t="shared" si="4"/>
        <v>2666.66</v>
      </c>
      <c r="G19" s="52">
        <f t="shared" si="4"/>
        <v>28.56</v>
      </c>
      <c r="H19" s="52">
        <f t="shared" si="4"/>
        <v>28.56</v>
      </c>
      <c r="I19" s="52">
        <f t="shared" si="4"/>
        <v>2284.61</v>
      </c>
      <c r="J19" s="53">
        <f t="shared" ref="J19:K77" si="5">D19+G19</f>
        <v>84.56</v>
      </c>
      <c r="K19" s="53">
        <f t="shared" si="5"/>
        <v>84.56</v>
      </c>
      <c r="L19" s="53">
        <f t="shared" si="1"/>
        <v>169.12</v>
      </c>
    </row>
    <row r="20" spans="1:12" s="30" customFormat="1" ht="28.95" customHeight="1">
      <c r="A20" s="46">
        <v>3</v>
      </c>
      <c r="B20" s="47" t="s">
        <v>102</v>
      </c>
      <c r="C20" s="47" t="s">
        <v>162</v>
      </c>
      <c r="D20" s="52"/>
      <c r="E20" s="52"/>
      <c r="F20" s="52"/>
      <c r="G20" s="48">
        <v>1.53</v>
      </c>
      <c r="H20" s="48">
        <v>1.53</v>
      </c>
      <c r="I20" s="48">
        <v>122.73</v>
      </c>
      <c r="J20" s="48">
        <f t="shared" si="5"/>
        <v>1.53</v>
      </c>
      <c r="K20" s="48">
        <f t="shared" si="5"/>
        <v>1.53</v>
      </c>
      <c r="L20" s="48">
        <f t="shared" si="1"/>
        <v>3.06</v>
      </c>
    </row>
    <row r="21" spans="1:12" s="30" customFormat="1" ht="28.95" customHeight="1">
      <c r="A21" s="50"/>
      <c r="B21" s="51"/>
      <c r="C21" s="51" t="s">
        <v>94</v>
      </c>
      <c r="D21" s="52"/>
      <c r="E21" s="52"/>
      <c r="F21" s="52"/>
      <c r="G21" s="52">
        <f t="shared" ref="G21:I21" si="6">SUM(G20:G20)</f>
        <v>1.53</v>
      </c>
      <c r="H21" s="52">
        <f t="shared" si="6"/>
        <v>1.53</v>
      </c>
      <c r="I21" s="52">
        <f t="shared" si="6"/>
        <v>122.73</v>
      </c>
      <c r="J21" s="53">
        <f t="shared" si="5"/>
        <v>1.53</v>
      </c>
      <c r="K21" s="53">
        <f t="shared" si="5"/>
        <v>1.53</v>
      </c>
      <c r="L21" s="53">
        <f t="shared" si="1"/>
        <v>3.06</v>
      </c>
    </row>
    <row r="22" spans="1:12" s="20" customFormat="1" ht="28.95" customHeight="1">
      <c r="A22" s="46">
        <v>4</v>
      </c>
      <c r="B22" s="47" t="s">
        <v>103</v>
      </c>
      <c r="C22" s="47" t="s">
        <v>104</v>
      </c>
      <c r="D22" s="48">
        <v>6.34</v>
      </c>
      <c r="E22" s="48">
        <v>6.34</v>
      </c>
      <c r="F22" s="48">
        <v>302.07</v>
      </c>
      <c r="G22" s="48"/>
      <c r="H22" s="48"/>
      <c r="I22" s="48"/>
      <c r="J22" s="49">
        <f t="shared" si="5"/>
        <v>6.34</v>
      </c>
      <c r="K22" s="49">
        <f t="shared" si="5"/>
        <v>6.34</v>
      </c>
      <c r="L22" s="49">
        <f t="shared" si="1"/>
        <v>12.68</v>
      </c>
    </row>
    <row r="23" spans="1:12" s="20" customFormat="1" ht="28.95" customHeight="1">
      <c r="A23" s="46"/>
      <c r="B23" s="47"/>
      <c r="C23" s="47" t="s">
        <v>105</v>
      </c>
      <c r="D23" s="48">
        <v>4.4800000000000004</v>
      </c>
      <c r="E23" s="48">
        <v>4.4800000000000004</v>
      </c>
      <c r="F23" s="48">
        <v>213.18</v>
      </c>
      <c r="G23" s="48"/>
      <c r="H23" s="48"/>
      <c r="I23" s="48"/>
      <c r="J23" s="49">
        <f t="shared" si="5"/>
        <v>4.4800000000000004</v>
      </c>
      <c r="K23" s="49">
        <f t="shared" si="5"/>
        <v>4.4800000000000004</v>
      </c>
      <c r="L23" s="49">
        <f t="shared" si="1"/>
        <v>8.9600000000000009</v>
      </c>
    </row>
    <row r="24" spans="1:12" s="20" customFormat="1" ht="28.95" customHeight="1">
      <c r="A24" s="46"/>
      <c r="B24" s="47"/>
      <c r="C24" s="47" t="s">
        <v>30</v>
      </c>
      <c r="D24" s="48">
        <v>19.239999999999998</v>
      </c>
      <c r="E24" s="48">
        <v>19.239999999999998</v>
      </c>
      <c r="F24" s="48">
        <v>916.11</v>
      </c>
      <c r="G24" s="48"/>
      <c r="H24" s="48"/>
      <c r="I24" s="48"/>
      <c r="J24" s="49">
        <f t="shared" si="5"/>
        <v>19.239999999999998</v>
      </c>
      <c r="K24" s="49">
        <f t="shared" si="5"/>
        <v>19.239999999999998</v>
      </c>
      <c r="L24" s="49">
        <f t="shared" si="1"/>
        <v>38.479999999999997</v>
      </c>
    </row>
    <row r="25" spans="1:12" s="20" customFormat="1" ht="28.95" customHeight="1">
      <c r="A25" s="46"/>
      <c r="B25" s="47"/>
      <c r="C25" s="47" t="s">
        <v>170</v>
      </c>
      <c r="D25" s="48">
        <v>6.56</v>
      </c>
      <c r="E25" s="48">
        <v>6.56</v>
      </c>
      <c r="F25" s="48">
        <v>312.23</v>
      </c>
      <c r="G25" s="48"/>
      <c r="H25" s="48"/>
      <c r="I25" s="48"/>
      <c r="J25" s="49">
        <f t="shared" si="5"/>
        <v>6.56</v>
      </c>
      <c r="K25" s="49">
        <f t="shared" si="5"/>
        <v>6.56</v>
      </c>
      <c r="L25" s="49">
        <f t="shared" si="1"/>
        <v>13.12</v>
      </c>
    </row>
    <row r="26" spans="1:12" s="20" customFormat="1" ht="28.95" customHeight="1">
      <c r="A26" s="46"/>
      <c r="B26" s="47"/>
      <c r="C26" s="47" t="s">
        <v>106</v>
      </c>
      <c r="D26" s="48">
        <v>1.66</v>
      </c>
      <c r="E26" s="48">
        <v>1.66</v>
      </c>
      <c r="F26" s="48">
        <v>79.069999999999993</v>
      </c>
      <c r="G26" s="48"/>
      <c r="H26" s="48"/>
      <c r="I26" s="48"/>
      <c r="J26" s="49">
        <f t="shared" si="5"/>
        <v>1.66</v>
      </c>
      <c r="K26" s="49">
        <f t="shared" si="5"/>
        <v>1.66</v>
      </c>
      <c r="L26" s="49">
        <f t="shared" si="1"/>
        <v>3.32</v>
      </c>
    </row>
    <row r="27" spans="1:12" s="20" customFormat="1" ht="28.95" customHeight="1">
      <c r="A27" s="46"/>
      <c r="B27" s="47"/>
      <c r="C27" s="47" t="s">
        <v>107</v>
      </c>
      <c r="D27" s="48">
        <v>12.07</v>
      </c>
      <c r="E27" s="48">
        <v>12.07</v>
      </c>
      <c r="F27" s="48">
        <v>574.77</v>
      </c>
      <c r="G27" s="48"/>
      <c r="H27" s="48"/>
      <c r="I27" s="48"/>
      <c r="J27" s="49">
        <f t="shared" si="5"/>
        <v>12.07</v>
      </c>
      <c r="K27" s="49">
        <f t="shared" si="5"/>
        <v>12.07</v>
      </c>
      <c r="L27" s="49">
        <f t="shared" si="1"/>
        <v>24.14</v>
      </c>
    </row>
    <row r="28" spans="1:12" s="20" customFormat="1" ht="28.95" customHeight="1">
      <c r="A28" s="46"/>
      <c r="B28" s="47"/>
      <c r="C28" s="47" t="s">
        <v>171</v>
      </c>
      <c r="D28" s="48">
        <v>4.1100000000000003</v>
      </c>
      <c r="E28" s="48">
        <v>4.1100000000000003</v>
      </c>
      <c r="F28" s="48">
        <v>195.83</v>
      </c>
      <c r="G28" s="48"/>
      <c r="H28" s="48"/>
      <c r="I28" s="48"/>
      <c r="J28" s="49">
        <f t="shared" si="5"/>
        <v>4.1100000000000003</v>
      </c>
      <c r="K28" s="49">
        <f t="shared" si="5"/>
        <v>4.1100000000000003</v>
      </c>
      <c r="L28" s="49">
        <f t="shared" si="1"/>
        <v>8.2200000000000006</v>
      </c>
    </row>
    <row r="29" spans="1:12" s="20" customFormat="1" ht="28.95" customHeight="1">
      <c r="A29" s="46"/>
      <c r="B29" s="47"/>
      <c r="C29" s="47" t="s">
        <v>172</v>
      </c>
      <c r="D29" s="48">
        <v>17.61</v>
      </c>
      <c r="E29" s="48">
        <v>17.61</v>
      </c>
      <c r="F29" s="48">
        <v>838.53</v>
      </c>
      <c r="G29" s="48"/>
      <c r="H29" s="48"/>
      <c r="I29" s="48"/>
      <c r="J29" s="49">
        <f t="shared" si="5"/>
        <v>17.61</v>
      </c>
      <c r="K29" s="49">
        <f t="shared" si="5"/>
        <v>17.61</v>
      </c>
      <c r="L29" s="49">
        <f t="shared" si="1"/>
        <v>35.22</v>
      </c>
    </row>
    <row r="30" spans="1:12" s="20" customFormat="1" ht="28.95" customHeight="1">
      <c r="A30" s="46"/>
      <c r="B30" s="47"/>
      <c r="C30" s="47" t="s">
        <v>108</v>
      </c>
      <c r="D30" s="48">
        <v>15.15</v>
      </c>
      <c r="E30" s="48">
        <v>15.15</v>
      </c>
      <c r="F30" s="48">
        <v>721.3</v>
      </c>
      <c r="G30" s="48"/>
      <c r="H30" s="48"/>
      <c r="I30" s="48"/>
      <c r="J30" s="49">
        <f t="shared" si="5"/>
        <v>15.15</v>
      </c>
      <c r="K30" s="49">
        <f t="shared" si="5"/>
        <v>15.15</v>
      </c>
      <c r="L30" s="49">
        <f t="shared" si="1"/>
        <v>30.3</v>
      </c>
    </row>
    <row r="31" spans="1:12" s="20" customFormat="1" ht="28.95" customHeight="1">
      <c r="A31" s="46"/>
      <c r="B31" s="47"/>
      <c r="C31" s="47" t="s">
        <v>109</v>
      </c>
      <c r="D31" s="48">
        <v>42.65</v>
      </c>
      <c r="E31" s="48">
        <v>42.65</v>
      </c>
      <c r="F31" s="48">
        <v>2030.84</v>
      </c>
      <c r="G31" s="48"/>
      <c r="H31" s="48"/>
      <c r="I31" s="48"/>
      <c r="J31" s="49">
        <f t="shared" si="5"/>
        <v>42.65</v>
      </c>
      <c r="K31" s="49">
        <f t="shared" si="5"/>
        <v>42.65</v>
      </c>
      <c r="L31" s="49">
        <f t="shared" si="1"/>
        <v>85.3</v>
      </c>
    </row>
    <row r="32" spans="1:12" s="20" customFormat="1" ht="28.95" customHeight="1">
      <c r="A32" s="46"/>
      <c r="B32" s="47"/>
      <c r="C32" s="47" t="s">
        <v>110</v>
      </c>
      <c r="D32" s="48">
        <v>39.97</v>
      </c>
      <c r="E32" s="48">
        <v>39.97</v>
      </c>
      <c r="F32" s="48">
        <v>1903.39</v>
      </c>
      <c r="G32" s="48"/>
      <c r="H32" s="48"/>
      <c r="I32" s="48"/>
      <c r="J32" s="49">
        <f t="shared" si="5"/>
        <v>39.97</v>
      </c>
      <c r="K32" s="49">
        <f t="shared" si="5"/>
        <v>39.97</v>
      </c>
      <c r="L32" s="49">
        <f t="shared" si="1"/>
        <v>79.94</v>
      </c>
    </row>
    <row r="33" spans="1:12" s="20" customFormat="1" ht="28.95" customHeight="1">
      <c r="A33" s="46"/>
      <c r="B33" s="47"/>
      <c r="C33" s="47" t="s">
        <v>111</v>
      </c>
      <c r="D33" s="48">
        <v>23.69</v>
      </c>
      <c r="E33" s="48">
        <v>23.69</v>
      </c>
      <c r="F33" s="48">
        <v>1128.3900000000001</v>
      </c>
      <c r="G33" s="48"/>
      <c r="H33" s="48"/>
      <c r="I33" s="48"/>
      <c r="J33" s="49">
        <f t="shared" si="5"/>
        <v>23.69</v>
      </c>
      <c r="K33" s="49">
        <f t="shared" si="5"/>
        <v>23.69</v>
      </c>
      <c r="L33" s="49">
        <f t="shared" si="1"/>
        <v>47.38</v>
      </c>
    </row>
    <row r="34" spans="1:12" s="30" customFormat="1" ht="28.95" customHeight="1">
      <c r="A34" s="50"/>
      <c r="B34" s="51"/>
      <c r="C34" s="54" t="s">
        <v>162</v>
      </c>
      <c r="D34" s="52"/>
      <c r="E34" s="52"/>
      <c r="F34" s="52"/>
      <c r="G34" s="48">
        <v>5.5</v>
      </c>
      <c r="H34" s="48">
        <v>5.5</v>
      </c>
      <c r="I34" s="48">
        <v>439.87</v>
      </c>
      <c r="J34" s="49">
        <f t="shared" si="5"/>
        <v>5.5</v>
      </c>
      <c r="K34" s="49">
        <f t="shared" si="5"/>
        <v>5.5</v>
      </c>
      <c r="L34" s="49">
        <f t="shared" si="1"/>
        <v>11</v>
      </c>
    </row>
    <row r="35" spans="1:12" s="30" customFormat="1" ht="28.95" customHeight="1">
      <c r="A35" s="50"/>
      <c r="B35" s="51"/>
      <c r="C35" s="51" t="s">
        <v>94</v>
      </c>
      <c r="D35" s="52">
        <f t="shared" ref="D35:I35" si="7">SUM(D22:D34)</f>
        <v>193.53</v>
      </c>
      <c r="E35" s="52">
        <f t="shared" si="7"/>
        <v>193.53</v>
      </c>
      <c r="F35" s="52">
        <f t="shared" si="7"/>
        <v>9215.7100000000009</v>
      </c>
      <c r="G35" s="52">
        <f t="shared" si="7"/>
        <v>5.5</v>
      </c>
      <c r="H35" s="52">
        <f t="shared" si="7"/>
        <v>5.5</v>
      </c>
      <c r="I35" s="52">
        <f t="shared" si="7"/>
        <v>439.87</v>
      </c>
      <c r="J35" s="53">
        <f t="shared" si="5"/>
        <v>199.03</v>
      </c>
      <c r="K35" s="53">
        <f t="shared" si="5"/>
        <v>199.03</v>
      </c>
      <c r="L35" s="53">
        <f t="shared" si="1"/>
        <v>398.06</v>
      </c>
    </row>
    <row r="36" spans="1:12" s="20" customFormat="1" ht="28.95" customHeight="1">
      <c r="A36" s="46">
        <v>5</v>
      </c>
      <c r="B36" s="47" t="s">
        <v>112</v>
      </c>
      <c r="C36" s="47" t="s">
        <v>173</v>
      </c>
      <c r="D36" s="48">
        <v>4.6100000000000003</v>
      </c>
      <c r="E36" s="48">
        <v>4.6100000000000003</v>
      </c>
      <c r="F36" s="48">
        <v>219.41</v>
      </c>
      <c r="G36" s="48"/>
      <c r="H36" s="48"/>
      <c r="I36" s="48"/>
      <c r="J36" s="49">
        <f t="shared" si="5"/>
        <v>4.6100000000000003</v>
      </c>
      <c r="K36" s="49">
        <f t="shared" si="5"/>
        <v>4.6100000000000003</v>
      </c>
      <c r="L36" s="49">
        <f t="shared" si="1"/>
        <v>9.2200000000000006</v>
      </c>
    </row>
    <row r="37" spans="1:12" s="20" customFormat="1" ht="28.95" customHeight="1">
      <c r="A37" s="46"/>
      <c r="B37" s="47"/>
      <c r="C37" s="47" t="s">
        <v>113</v>
      </c>
      <c r="D37" s="48">
        <v>5.19</v>
      </c>
      <c r="E37" s="48">
        <v>5.19</v>
      </c>
      <c r="F37" s="48">
        <v>246.91</v>
      </c>
      <c r="G37" s="48"/>
      <c r="H37" s="48"/>
      <c r="I37" s="48"/>
      <c r="J37" s="49">
        <f t="shared" si="5"/>
        <v>5.19</v>
      </c>
      <c r="K37" s="49">
        <f t="shared" si="5"/>
        <v>5.19</v>
      </c>
      <c r="L37" s="49">
        <f t="shared" si="1"/>
        <v>10.38</v>
      </c>
    </row>
    <row r="38" spans="1:12" s="20" customFormat="1" ht="28.95" customHeight="1">
      <c r="A38" s="46"/>
      <c r="B38" s="47"/>
      <c r="C38" s="47" t="s">
        <v>114</v>
      </c>
      <c r="D38" s="48">
        <v>10.07</v>
      </c>
      <c r="E38" s="48">
        <v>10.07</v>
      </c>
      <c r="F38" s="48">
        <v>479.54</v>
      </c>
      <c r="G38" s="48"/>
      <c r="H38" s="48"/>
      <c r="I38" s="48"/>
      <c r="J38" s="49">
        <f t="shared" si="5"/>
        <v>10.07</v>
      </c>
      <c r="K38" s="49">
        <f t="shared" si="5"/>
        <v>10.07</v>
      </c>
      <c r="L38" s="49">
        <f t="shared" si="1"/>
        <v>20.14</v>
      </c>
    </row>
    <row r="39" spans="1:12" s="20" customFormat="1" ht="28.95" customHeight="1">
      <c r="A39" s="46"/>
      <c r="B39" s="47"/>
      <c r="C39" s="47" t="s">
        <v>115</v>
      </c>
      <c r="D39" s="48">
        <v>3.41</v>
      </c>
      <c r="E39" s="48">
        <v>3.41</v>
      </c>
      <c r="F39" s="48">
        <v>162.38</v>
      </c>
      <c r="G39" s="48"/>
      <c r="H39" s="48"/>
      <c r="I39" s="48"/>
      <c r="J39" s="49">
        <f t="shared" si="5"/>
        <v>3.41</v>
      </c>
      <c r="K39" s="49">
        <f t="shared" si="5"/>
        <v>3.41</v>
      </c>
      <c r="L39" s="49">
        <f t="shared" si="1"/>
        <v>6.82</v>
      </c>
    </row>
    <row r="40" spans="1:12" s="20" customFormat="1" ht="28.95" customHeight="1">
      <c r="A40" s="46"/>
      <c r="B40" s="47"/>
      <c r="C40" s="47" t="s">
        <v>116</v>
      </c>
      <c r="D40" s="48">
        <v>19.079999999999998</v>
      </c>
      <c r="E40" s="48">
        <v>19.079999999999998</v>
      </c>
      <c r="F40" s="48">
        <v>908.53</v>
      </c>
      <c r="G40" s="48"/>
      <c r="H40" s="48"/>
      <c r="I40" s="48"/>
      <c r="J40" s="49">
        <f t="shared" si="5"/>
        <v>19.079999999999998</v>
      </c>
      <c r="K40" s="49">
        <f t="shared" si="5"/>
        <v>19.079999999999998</v>
      </c>
      <c r="L40" s="49">
        <f t="shared" si="1"/>
        <v>38.159999999999997</v>
      </c>
    </row>
    <row r="41" spans="1:12" s="20" customFormat="1" ht="28.95" customHeight="1">
      <c r="A41" s="46"/>
      <c r="B41" s="47"/>
      <c r="C41" s="47" t="s">
        <v>117</v>
      </c>
      <c r="D41" s="48">
        <v>1.64</v>
      </c>
      <c r="E41" s="48">
        <v>1.64</v>
      </c>
      <c r="F41" s="48">
        <v>78</v>
      </c>
      <c r="G41" s="48"/>
      <c r="H41" s="48"/>
      <c r="I41" s="48"/>
      <c r="J41" s="49">
        <f t="shared" si="5"/>
        <v>1.64</v>
      </c>
      <c r="K41" s="49">
        <f t="shared" si="5"/>
        <v>1.64</v>
      </c>
      <c r="L41" s="49">
        <f t="shared" si="1"/>
        <v>3.28</v>
      </c>
    </row>
    <row r="42" spans="1:12" s="30" customFormat="1" ht="28.95" customHeight="1">
      <c r="A42" s="50"/>
      <c r="B42" s="51"/>
      <c r="C42" s="54" t="s">
        <v>162</v>
      </c>
      <c r="D42" s="52"/>
      <c r="E42" s="52"/>
      <c r="F42" s="52"/>
      <c r="G42" s="48">
        <v>10.35</v>
      </c>
      <c r="H42" s="48">
        <v>10.35</v>
      </c>
      <c r="I42" s="48">
        <v>828.37</v>
      </c>
      <c r="J42" s="49">
        <f t="shared" si="5"/>
        <v>10.35</v>
      </c>
      <c r="K42" s="49">
        <f t="shared" si="5"/>
        <v>10.35</v>
      </c>
      <c r="L42" s="49">
        <f t="shared" si="1"/>
        <v>20.7</v>
      </c>
    </row>
    <row r="43" spans="1:12" s="30" customFormat="1" ht="28.95" customHeight="1">
      <c r="A43" s="50"/>
      <c r="B43" s="51"/>
      <c r="C43" s="51" t="s">
        <v>94</v>
      </c>
      <c r="D43" s="52">
        <f t="shared" ref="D43:I43" si="8">SUM(D36:D42)</f>
        <v>44</v>
      </c>
      <c r="E43" s="52">
        <f t="shared" si="8"/>
        <v>44</v>
      </c>
      <c r="F43" s="52">
        <f t="shared" si="8"/>
        <v>2094.77</v>
      </c>
      <c r="G43" s="52">
        <f t="shared" si="8"/>
        <v>10.35</v>
      </c>
      <c r="H43" s="52">
        <f t="shared" si="8"/>
        <v>10.35</v>
      </c>
      <c r="I43" s="52">
        <f t="shared" si="8"/>
        <v>828.37</v>
      </c>
      <c r="J43" s="53">
        <f t="shared" si="5"/>
        <v>54.35</v>
      </c>
      <c r="K43" s="53">
        <f t="shared" si="5"/>
        <v>54.35</v>
      </c>
      <c r="L43" s="53">
        <f t="shared" si="1"/>
        <v>108.7</v>
      </c>
    </row>
    <row r="44" spans="1:12" s="20" customFormat="1" ht="28.95" customHeight="1">
      <c r="A44" s="46">
        <v>6</v>
      </c>
      <c r="B44" s="47" t="s">
        <v>174</v>
      </c>
      <c r="C44" s="47" t="s">
        <v>175</v>
      </c>
      <c r="D44" s="48">
        <v>22.75</v>
      </c>
      <c r="E44" s="48">
        <v>22.75</v>
      </c>
      <c r="F44" s="48">
        <v>1083.42</v>
      </c>
      <c r="G44" s="48"/>
      <c r="H44" s="48"/>
      <c r="I44" s="48"/>
      <c r="J44" s="49">
        <f t="shared" si="5"/>
        <v>22.75</v>
      </c>
      <c r="K44" s="49">
        <f t="shared" si="5"/>
        <v>22.75</v>
      </c>
      <c r="L44" s="49">
        <f t="shared" si="1"/>
        <v>45.5</v>
      </c>
    </row>
    <row r="45" spans="1:12" s="20" customFormat="1" ht="28.95" customHeight="1">
      <c r="A45" s="46"/>
      <c r="B45" s="47"/>
      <c r="C45" s="47" t="s">
        <v>176</v>
      </c>
      <c r="D45" s="48">
        <v>7.39</v>
      </c>
      <c r="E45" s="48">
        <v>7.39</v>
      </c>
      <c r="F45" s="48">
        <v>351.69</v>
      </c>
      <c r="G45" s="48"/>
      <c r="H45" s="48"/>
      <c r="I45" s="48"/>
      <c r="J45" s="49">
        <f t="shared" si="5"/>
        <v>7.39</v>
      </c>
      <c r="K45" s="49">
        <f t="shared" si="5"/>
        <v>7.39</v>
      </c>
      <c r="L45" s="49">
        <f t="shared" si="1"/>
        <v>14.78</v>
      </c>
    </row>
    <row r="46" spans="1:12" s="20" customFormat="1" ht="28.95" customHeight="1">
      <c r="A46" s="46"/>
      <c r="B46" s="47"/>
      <c r="C46" s="47" t="s">
        <v>177</v>
      </c>
      <c r="D46" s="48">
        <v>7.6</v>
      </c>
      <c r="E46" s="48">
        <v>7.6</v>
      </c>
      <c r="F46" s="48">
        <v>361.7</v>
      </c>
      <c r="G46" s="48"/>
      <c r="H46" s="48"/>
      <c r="I46" s="48"/>
      <c r="J46" s="49">
        <f t="shared" si="5"/>
        <v>7.6</v>
      </c>
      <c r="K46" s="49">
        <f t="shared" si="5"/>
        <v>7.6</v>
      </c>
      <c r="L46" s="49">
        <f t="shared" si="1"/>
        <v>15.2</v>
      </c>
    </row>
    <row r="47" spans="1:12" s="20" customFormat="1" ht="28.95" customHeight="1">
      <c r="A47" s="46"/>
      <c r="B47" s="47"/>
      <c r="C47" s="47" t="s">
        <v>178</v>
      </c>
      <c r="D47" s="48">
        <v>9.19</v>
      </c>
      <c r="E47" s="48">
        <v>9.19</v>
      </c>
      <c r="F47" s="48">
        <v>437.51</v>
      </c>
      <c r="G47" s="48"/>
      <c r="H47" s="48"/>
      <c r="I47" s="48"/>
      <c r="J47" s="49">
        <f t="shared" si="5"/>
        <v>9.19</v>
      </c>
      <c r="K47" s="49">
        <f t="shared" si="5"/>
        <v>9.19</v>
      </c>
      <c r="L47" s="49">
        <f t="shared" si="1"/>
        <v>18.38</v>
      </c>
    </row>
    <row r="48" spans="1:12" s="20" customFormat="1" ht="28.95" customHeight="1">
      <c r="A48" s="46"/>
      <c r="B48" s="47"/>
      <c r="C48" s="47" t="s">
        <v>179</v>
      </c>
      <c r="D48" s="48">
        <v>6.64</v>
      </c>
      <c r="E48" s="48">
        <v>6.64</v>
      </c>
      <c r="F48" s="48">
        <v>316.38</v>
      </c>
      <c r="G48" s="48"/>
      <c r="H48" s="48"/>
      <c r="I48" s="48"/>
      <c r="J48" s="49">
        <f t="shared" si="5"/>
        <v>6.64</v>
      </c>
      <c r="K48" s="49">
        <f t="shared" si="5"/>
        <v>6.64</v>
      </c>
      <c r="L48" s="49">
        <f t="shared" si="1"/>
        <v>13.28</v>
      </c>
    </row>
    <row r="49" spans="1:12" s="20" customFormat="1" ht="28.95" customHeight="1">
      <c r="A49" s="46"/>
      <c r="B49" s="47"/>
      <c r="C49" s="47" t="s">
        <v>180</v>
      </c>
      <c r="D49" s="48">
        <v>1.73</v>
      </c>
      <c r="E49" s="48">
        <v>1.73</v>
      </c>
      <c r="F49" s="48">
        <v>82.5</v>
      </c>
      <c r="G49" s="48"/>
      <c r="H49" s="48"/>
      <c r="I49" s="48"/>
      <c r="J49" s="49">
        <f t="shared" si="5"/>
        <v>1.73</v>
      </c>
      <c r="K49" s="49">
        <f t="shared" si="5"/>
        <v>1.73</v>
      </c>
      <c r="L49" s="49">
        <f t="shared" si="1"/>
        <v>3.46</v>
      </c>
    </row>
    <row r="50" spans="1:12" s="30" customFormat="1" ht="28.95" customHeight="1">
      <c r="A50" s="50"/>
      <c r="B50" s="51"/>
      <c r="C50" s="54" t="s">
        <v>162</v>
      </c>
      <c r="D50" s="52"/>
      <c r="E50" s="52"/>
      <c r="F50" s="52"/>
      <c r="G50" s="48">
        <v>12.61</v>
      </c>
      <c r="H50" s="48">
        <v>12.61</v>
      </c>
      <c r="I50" s="48">
        <v>1009</v>
      </c>
      <c r="J50" s="49">
        <f t="shared" si="5"/>
        <v>12.61</v>
      </c>
      <c r="K50" s="49">
        <f t="shared" si="5"/>
        <v>12.61</v>
      </c>
      <c r="L50" s="49">
        <f t="shared" si="1"/>
        <v>25.22</v>
      </c>
    </row>
    <row r="51" spans="1:12" s="30" customFormat="1" ht="28.95" customHeight="1">
      <c r="A51" s="50"/>
      <c r="B51" s="51"/>
      <c r="C51" s="51" t="s">
        <v>94</v>
      </c>
      <c r="D51" s="52">
        <f t="shared" ref="D51:I51" si="9">SUM(D44:D50)</f>
        <v>55.3</v>
      </c>
      <c r="E51" s="52">
        <f t="shared" si="9"/>
        <v>55.3</v>
      </c>
      <c r="F51" s="52">
        <f t="shared" si="9"/>
        <v>2633.2000000000003</v>
      </c>
      <c r="G51" s="52">
        <f t="shared" si="9"/>
        <v>12.61</v>
      </c>
      <c r="H51" s="52">
        <f t="shared" si="9"/>
        <v>12.61</v>
      </c>
      <c r="I51" s="52">
        <f t="shared" si="9"/>
        <v>1009</v>
      </c>
      <c r="J51" s="53">
        <f t="shared" si="5"/>
        <v>67.91</v>
      </c>
      <c r="K51" s="53">
        <f t="shared" si="5"/>
        <v>67.91</v>
      </c>
      <c r="L51" s="53">
        <f t="shared" si="1"/>
        <v>135.82</v>
      </c>
    </row>
    <row r="52" spans="1:12" s="20" customFormat="1" ht="28.95" customHeight="1">
      <c r="A52" s="55">
        <v>7</v>
      </c>
      <c r="B52" s="54" t="s">
        <v>181</v>
      </c>
      <c r="C52" s="54" t="s">
        <v>182</v>
      </c>
      <c r="D52" s="56">
        <v>1.9</v>
      </c>
      <c r="E52" s="56">
        <v>1.9</v>
      </c>
      <c r="F52" s="56">
        <v>90.42</v>
      </c>
      <c r="G52" s="56"/>
      <c r="H52" s="56"/>
      <c r="I52" s="56"/>
      <c r="J52" s="57">
        <f t="shared" si="5"/>
        <v>1.9</v>
      </c>
      <c r="K52" s="57">
        <f t="shared" si="5"/>
        <v>1.9</v>
      </c>
      <c r="L52" s="57">
        <f t="shared" si="1"/>
        <v>3.8</v>
      </c>
    </row>
    <row r="53" spans="1:12" s="20" customFormat="1" ht="28.95" customHeight="1">
      <c r="A53" s="55"/>
      <c r="B53" s="54"/>
      <c r="C53" s="54" t="s">
        <v>183</v>
      </c>
      <c r="D53" s="56">
        <v>9.0150000000000006</v>
      </c>
      <c r="E53" s="56">
        <v>9.0150000000000006</v>
      </c>
      <c r="F53" s="56">
        <v>429.35</v>
      </c>
      <c r="G53" s="56"/>
      <c r="H53" s="56"/>
      <c r="I53" s="56"/>
      <c r="J53" s="57">
        <f t="shared" si="5"/>
        <v>9.0150000000000006</v>
      </c>
      <c r="K53" s="57">
        <f t="shared" si="5"/>
        <v>9.0150000000000006</v>
      </c>
      <c r="L53" s="57">
        <f t="shared" si="1"/>
        <v>18.03</v>
      </c>
    </row>
    <row r="54" spans="1:12" s="20" customFormat="1" ht="28.95" customHeight="1">
      <c r="A54" s="55"/>
      <c r="B54" s="54"/>
      <c r="C54" s="54" t="s">
        <v>184</v>
      </c>
      <c r="D54" s="56">
        <v>5.67</v>
      </c>
      <c r="E54" s="56">
        <v>5.67</v>
      </c>
      <c r="F54" s="56">
        <v>270.08</v>
      </c>
      <c r="G54" s="56"/>
      <c r="H54" s="56"/>
      <c r="I54" s="56"/>
      <c r="J54" s="57">
        <f t="shared" si="5"/>
        <v>5.67</v>
      </c>
      <c r="K54" s="57">
        <f t="shared" si="5"/>
        <v>5.67</v>
      </c>
      <c r="L54" s="57">
        <f t="shared" si="1"/>
        <v>11.34</v>
      </c>
    </row>
    <row r="55" spans="1:12" s="20" customFormat="1" ht="28.95" customHeight="1">
      <c r="A55" s="55"/>
      <c r="B55" s="54"/>
      <c r="C55" s="54" t="s">
        <v>185</v>
      </c>
      <c r="D55" s="56">
        <v>6.46</v>
      </c>
      <c r="E55" s="56">
        <v>6.46</v>
      </c>
      <c r="F55" s="56">
        <v>307.55</v>
      </c>
      <c r="G55" s="56"/>
      <c r="H55" s="56"/>
      <c r="I55" s="56"/>
      <c r="J55" s="57">
        <f t="shared" si="5"/>
        <v>6.46</v>
      </c>
      <c r="K55" s="57">
        <f t="shared" si="5"/>
        <v>6.46</v>
      </c>
      <c r="L55" s="57">
        <f t="shared" si="1"/>
        <v>12.92</v>
      </c>
    </row>
    <row r="56" spans="1:12" s="20" customFormat="1" ht="28.95" customHeight="1">
      <c r="A56" s="55"/>
      <c r="B56" s="54"/>
      <c r="C56" s="54" t="s">
        <v>186</v>
      </c>
      <c r="D56" s="56">
        <v>13.4</v>
      </c>
      <c r="E56" s="56">
        <v>13.4</v>
      </c>
      <c r="F56" s="56">
        <v>638.49</v>
      </c>
      <c r="G56" s="56"/>
      <c r="H56" s="56"/>
      <c r="I56" s="56"/>
      <c r="J56" s="57">
        <f t="shared" si="5"/>
        <v>13.4</v>
      </c>
      <c r="K56" s="57">
        <f t="shared" si="5"/>
        <v>13.4</v>
      </c>
      <c r="L56" s="57">
        <f t="shared" si="1"/>
        <v>26.8</v>
      </c>
    </row>
    <row r="57" spans="1:12" s="20" customFormat="1" ht="28.95" customHeight="1">
      <c r="A57" s="55"/>
      <c r="B57" s="54"/>
      <c r="C57" s="54" t="s">
        <v>187</v>
      </c>
      <c r="D57" s="56">
        <v>15.95</v>
      </c>
      <c r="E57" s="56">
        <v>15.95</v>
      </c>
      <c r="F57" s="56">
        <v>759.64</v>
      </c>
      <c r="G57" s="56"/>
      <c r="H57" s="56"/>
      <c r="I57" s="56"/>
      <c r="J57" s="57">
        <f t="shared" si="5"/>
        <v>15.95</v>
      </c>
      <c r="K57" s="57">
        <f t="shared" si="5"/>
        <v>15.95</v>
      </c>
      <c r="L57" s="57">
        <f t="shared" si="1"/>
        <v>31.9</v>
      </c>
    </row>
    <row r="58" spans="1:12" s="20" customFormat="1" ht="28.95" customHeight="1">
      <c r="A58" s="55"/>
      <c r="B58" s="54"/>
      <c r="C58" s="54" t="s">
        <v>188</v>
      </c>
      <c r="D58" s="56">
        <v>35.61</v>
      </c>
      <c r="E58" s="56">
        <v>35.61</v>
      </c>
      <c r="F58" s="56">
        <v>1695.6</v>
      </c>
      <c r="G58" s="56"/>
      <c r="H58" s="56"/>
      <c r="I58" s="56"/>
      <c r="J58" s="57">
        <f t="shared" si="5"/>
        <v>35.61</v>
      </c>
      <c r="K58" s="57">
        <f t="shared" si="5"/>
        <v>35.61</v>
      </c>
      <c r="L58" s="57">
        <f t="shared" si="1"/>
        <v>71.22</v>
      </c>
    </row>
    <row r="59" spans="1:12" s="20" customFormat="1" ht="28.95" customHeight="1">
      <c r="A59" s="55"/>
      <c r="B59" s="54"/>
      <c r="C59" s="54" t="s">
        <v>189</v>
      </c>
      <c r="D59" s="56">
        <v>12.925000000000001</v>
      </c>
      <c r="E59" s="56">
        <v>12.925000000000001</v>
      </c>
      <c r="F59" s="56">
        <v>615.46</v>
      </c>
      <c r="G59" s="56"/>
      <c r="H59" s="56"/>
      <c r="I59" s="56"/>
      <c r="J59" s="57">
        <f t="shared" si="5"/>
        <v>12.925000000000001</v>
      </c>
      <c r="K59" s="57">
        <f t="shared" si="5"/>
        <v>12.925000000000001</v>
      </c>
      <c r="L59" s="57">
        <f t="shared" si="1"/>
        <v>25.85</v>
      </c>
    </row>
    <row r="60" spans="1:12" s="20" customFormat="1" ht="28.95" customHeight="1">
      <c r="A60" s="55"/>
      <c r="B60" s="54"/>
      <c r="C60" s="54" t="s">
        <v>190</v>
      </c>
      <c r="D60" s="56">
        <v>4.4400000000000004</v>
      </c>
      <c r="E60" s="56">
        <v>4.4400000000000004</v>
      </c>
      <c r="F60" s="56">
        <v>211.39</v>
      </c>
      <c r="G60" s="56"/>
      <c r="H60" s="56"/>
      <c r="I60" s="56"/>
      <c r="J60" s="57">
        <f t="shared" si="5"/>
        <v>4.4400000000000004</v>
      </c>
      <c r="K60" s="57">
        <f t="shared" si="5"/>
        <v>4.4400000000000004</v>
      </c>
      <c r="L60" s="57">
        <f t="shared" si="1"/>
        <v>8.8800000000000008</v>
      </c>
    </row>
    <row r="61" spans="1:12" s="20" customFormat="1" ht="28.95" customHeight="1">
      <c r="A61" s="55"/>
      <c r="B61" s="54"/>
      <c r="C61" s="54" t="s">
        <v>191</v>
      </c>
      <c r="D61" s="56">
        <v>5.8</v>
      </c>
      <c r="E61" s="56">
        <v>5.8</v>
      </c>
      <c r="F61" s="56">
        <v>276.19</v>
      </c>
      <c r="G61" s="56"/>
      <c r="H61" s="56"/>
      <c r="I61" s="56"/>
      <c r="J61" s="57">
        <f t="shared" si="5"/>
        <v>5.8</v>
      </c>
      <c r="K61" s="57">
        <f t="shared" si="5"/>
        <v>5.8</v>
      </c>
      <c r="L61" s="57">
        <f t="shared" si="1"/>
        <v>11.6</v>
      </c>
    </row>
    <row r="62" spans="1:12" s="30" customFormat="1" ht="28.95" customHeight="1">
      <c r="A62" s="50"/>
      <c r="B62" s="51"/>
      <c r="C62" s="54" t="s">
        <v>162</v>
      </c>
      <c r="D62" s="52"/>
      <c r="E62" s="52"/>
      <c r="F62" s="52"/>
      <c r="G62" s="56">
        <v>14.06</v>
      </c>
      <c r="H62" s="56">
        <v>14.06</v>
      </c>
      <c r="I62" s="56">
        <v>1125.1300000000001</v>
      </c>
      <c r="J62" s="57">
        <f t="shared" si="5"/>
        <v>14.06</v>
      </c>
      <c r="K62" s="57">
        <f t="shared" si="5"/>
        <v>14.06</v>
      </c>
      <c r="L62" s="57">
        <f t="shared" si="1"/>
        <v>28.12</v>
      </c>
    </row>
    <row r="63" spans="1:12" s="30" customFormat="1" ht="28.95" customHeight="1">
      <c r="A63" s="50"/>
      <c r="B63" s="51"/>
      <c r="C63" s="51" t="s">
        <v>94</v>
      </c>
      <c r="D63" s="52">
        <f t="shared" ref="D63:I63" si="10">SUM(D52:D62)</f>
        <v>111.16999999999999</v>
      </c>
      <c r="E63" s="52">
        <f t="shared" si="10"/>
        <v>111.16999999999999</v>
      </c>
      <c r="F63" s="52">
        <f t="shared" si="10"/>
        <v>5294.1699999999992</v>
      </c>
      <c r="G63" s="52">
        <f t="shared" si="10"/>
        <v>14.06</v>
      </c>
      <c r="H63" s="52">
        <f t="shared" si="10"/>
        <v>14.06</v>
      </c>
      <c r="I63" s="52">
        <f t="shared" si="10"/>
        <v>1125.1300000000001</v>
      </c>
      <c r="J63" s="53">
        <f t="shared" si="5"/>
        <v>125.22999999999999</v>
      </c>
      <c r="K63" s="53">
        <f t="shared" si="5"/>
        <v>125.22999999999999</v>
      </c>
      <c r="L63" s="53">
        <f t="shared" si="1"/>
        <v>250.45999999999998</v>
      </c>
    </row>
    <row r="64" spans="1:12" s="20" customFormat="1" ht="28.95" customHeight="1">
      <c r="A64" s="46">
        <v>8</v>
      </c>
      <c r="B64" s="47" t="s">
        <v>118</v>
      </c>
      <c r="C64" s="47" t="s">
        <v>192</v>
      </c>
      <c r="D64" s="58">
        <f t="shared" ref="D64:D70" si="11">F64*0.021</f>
        <v>33.802650000000007</v>
      </c>
      <c r="E64" s="58">
        <f t="shared" ref="E64:E70" si="12">F64*0.021</f>
        <v>33.802650000000007</v>
      </c>
      <c r="F64" s="58">
        <v>1609.65</v>
      </c>
      <c r="G64" s="58"/>
      <c r="H64" s="58"/>
      <c r="I64" s="58"/>
      <c r="J64" s="49">
        <f t="shared" si="5"/>
        <v>33.802650000000007</v>
      </c>
      <c r="K64" s="49">
        <f t="shared" si="5"/>
        <v>33.802650000000007</v>
      </c>
      <c r="L64" s="49">
        <f t="shared" si="1"/>
        <v>67.605300000000014</v>
      </c>
    </row>
    <row r="65" spans="1:12" s="20" customFormat="1" ht="28.95" customHeight="1">
      <c r="A65" s="46"/>
      <c r="B65" s="47"/>
      <c r="C65" s="47" t="s">
        <v>193</v>
      </c>
      <c r="D65" s="58">
        <f t="shared" si="11"/>
        <v>4.8703200000000004</v>
      </c>
      <c r="E65" s="58">
        <f t="shared" si="12"/>
        <v>4.8703200000000004</v>
      </c>
      <c r="F65" s="58">
        <v>231.92</v>
      </c>
      <c r="G65" s="58"/>
      <c r="H65" s="58"/>
      <c r="I65" s="58"/>
      <c r="J65" s="49">
        <f t="shared" si="5"/>
        <v>4.8703200000000004</v>
      </c>
      <c r="K65" s="49">
        <f t="shared" si="5"/>
        <v>4.8703200000000004</v>
      </c>
      <c r="L65" s="49">
        <f t="shared" si="1"/>
        <v>9.7406400000000009</v>
      </c>
    </row>
    <row r="66" spans="1:12" s="20" customFormat="1" ht="28.95" customHeight="1">
      <c r="A66" s="46"/>
      <c r="B66" s="47"/>
      <c r="C66" s="47" t="s">
        <v>194</v>
      </c>
      <c r="D66" s="58">
        <f t="shared" si="11"/>
        <v>3.3507600000000002</v>
      </c>
      <c r="E66" s="58">
        <f t="shared" si="12"/>
        <v>3.3507600000000002</v>
      </c>
      <c r="F66" s="58">
        <v>159.56</v>
      </c>
      <c r="G66" s="58"/>
      <c r="H66" s="58"/>
      <c r="I66" s="58"/>
      <c r="J66" s="49">
        <f t="shared" si="5"/>
        <v>3.3507600000000002</v>
      </c>
      <c r="K66" s="49">
        <f t="shared" si="5"/>
        <v>3.3507600000000002</v>
      </c>
      <c r="L66" s="49">
        <f t="shared" si="1"/>
        <v>6.7015200000000004</v>
      </c>
    </row>
    <row r="67" spans="1:12" s="20" customFormat="1" ht="28.95" customHeight="1">
      <c r="A67" s="46"/>
      <c r="B67" s="47"/>
      <c r="C67" s="47" t="s">
        <v>119</v>
      </c>
      <c r="D67" s="58">
        <f t="shared" si="11"/>
        <v>12.05715</v>
      </c>
      <c r="E67" s="58">
        <f t="shared" si="12"/>
        <v>12.05715</v>
      </c>
      <c r="F67" s="58">
        <v>574.15</v>
      </c>
      <c r="G67" s="58"/>
      <c r="H67" s="58"/>
      <c r="I67" s="58"/>
      <c r="J67" s="49">
        <f t="shared" si="5"/>
        <v>12.05715</v>
      </c>
      <c r="K67" s="49">
        <f t="shared" si="5"/>
        <v>12.05715</v>
      </c>
      <c r="L67" s="49">
        <f t="shared" si="1"/>
        <v>24.1143</v>
      </c>
    </row>
    <row r="68" spans="1:12" s="20" customFormat="1" ht="28.95" customHeight="1">
      <c r="A68" s="46"/>
      <c r="B68" s="47"/>
      <c r="C68" s="47" t="s">
        <v>120</v>
      </c>
      <c r="D68" s="58">
        <f t="shared" si="11"/>
        <v>40.53</v>
      </c>
      <c r="E68" s="58">
        <f t="shared" si="12"/>
        <v>40.53</v>
      </c>
      <c r="F68" s="58">
        <v>1930</v>
      </c>
      <c r="G68" s="58"/>
      <c r="H68" s="58"/>
      <c r="I68" s="58"/>
      <c r="J68" s="49">
        <f t="shared" si="5"/>
        <v>40.53</v>
      </c>
      <c r="K68" s="49">
        <f t="shared" si="5"/>
        <v>40.53</v>
      </c>
      <c r="L68" s="49">
        <f t="shared" si="1"/>
        <v>81.06</v>
      </c>
    </row>
    <row r="69" spans="1:12" s="20" customFormat="1" ht="28.95" customHeight="1">
      <c r="A69" s="46"/>
      <c r="B69" s="47"/>
      <c r="C69" s="47" t="s">
        <v>195</v>
      </c>
      <c r="D69" s="58">
        <f t="shared" si="11"/>
        <v>57.135539999999999</v>
      </c>
      <c r="E69" s="58">
        <f t="shared" si="12"/>
        <v>57.135539999999999</v>
      </c>
      <c r="F69" s="58">
        <v>2720.74</v>
      </c>
      <c r="G69" s="58"/>
      <c r="H69" s="58"/>
      <c r="I69" s="58"/>
      <c r="J69" s="49">
        <f t="shared" si="5"/>
        <v>57.135539999999999</v>
      </c>
      <c r="K69" s="49">
        <f t="shared" si="5"/>
        <v>57.135539999999999</v>
      </c>
      <c r="L69" s="49">
        <f t="shared" si="1"/>
        <v>114.27108</v>
      </c>
    </row>
    <row r="70" spans="1:12" s="20" customFormat="1" ht="28.95" customHeight="1">
      <c r="A70" s="46"/>
      <c r="B70" s="47"/>
      <c r="C70" s="47" t="s">
        <v>196</v>
      </c>
      <c r="D70" s="58">
        <f t="shared" si="11"/>
        <v>1.0697399999999999</v>
      </c>
      <c r="E70" s="58">
        <f t="shared" si="12"/>
        <v>1.0697399999999999</v>
      </c>
      <c r="F70" s="58">
        <v>50.94</v>
      </c>
      <c r="G70" s="58"/>
      <c r="H70" s="58"/>
      <c r="I70" s="58"/>
      <c r="J70" s="49">
        <f t="shared" si="5"/>
        <v>1.0697399999999999</v>
      </c>
      <c r="K70" s="49">
        <f t="shared" si="5"/>
        <v>1.0697399999999999</v>
      </c>
      <c r="L70" s="49">
        <f t="shared" ref="L70:L77" si="13">J70+K70</f>
        <v>2.1394799999999998</v>
      </c>
    </row>
    <row r="71" spans="1:12" s="30" customFormat="1" ht="28.95" customHeight="1">
      <c r="A71" s="50"/>
      <c r="B71" s="51"/>
      <c r="C71" s="54" t="s">
        <v>162</v>
      </c>
      <c r="D71" s="53"/>
      <c r="E71" s="53"/>
      <c r="F71" s="53"/>
      <c r="G71" s="58">
        <v>8.25</v>
      </c>
      <c r="H71" s="58">
        <v>8.25</v>
      </c>
      <c r="I71" s="58">
        <v>661.09</v>
      </c>
      <c r="J71" s="49">
        <f t="shared" si="5"/>
        <v>8.25</v>
      </c>
      <c r="K71" s="49">
        <f t="shared" si="5"/>
        <v>8.25</v>
      </c>
      <c r="L71" s="49">
        <f t="shared" si="13"/>
        <v>16.5</v>
      </c>
    </row>
    <row r="72" spans="1:12" s="30" customFormat="1" ht="28.95" customHeight="1">
      <c r="A72" s="50"/>
      <c r="B72" s="51"/>
      <c r="C72" s="51" t="s">
        <v>94</v>
      </c>
      <c r="D72" s="53">
        <f t="shared" ref="D72:I72" si="14">SUM(D64:D71)</f>
        <v>152.81616</v>
      </c>
      <c r="E72" s="53">
        <f t="shared" si="14"/>
        <v>152.81616</v>
      </c>
      <c r="F72" s="53">
        <f t="shared" si="14"/>
        <v>7276.96</v>
      </c>
      <c r="G72" s="53">
        <f t="shared" si="14"/>
        <v>8.25</v>
      </c>
      <c r="H72" s="53">
        <f t="shared" si="14"/>
        <v>8.25</v>
      </c>
      <c r="I72" s="53">
        <f t="shared" si="14"/>
        <v>661.09</v>
      </c>
      <c r="J72" s="53">
        <f t="shared" si="5"/>
        <v>161.06616</v>
      </c>
      <c r="K72" s="53">
        <f t="shared" si="5"/>
        <v>161.06616</v>
      </c>
      <c r="L72" s="53">
        <v>322.14</v>
      </c>
    </row>
    <row r="73" spans="1:12" s="30" customFormat="1" ht="28.95" customHeight="1">
      <c r="A73" s="46">
        <v>9</v>
      </c>
      <c r="B73" s="54" t="s">
        <v>197</v>
      </c>
      <c r="C73" s="54" t="s">
        <v>198</v>
      </c>
      <c r="D73" s="56">
        <v>0.38</v>
      </c>
      <c r="E73" s="56">
        <v>0.38</v>
      </c>
      <c r="F73" s="56">
        <v>17.899999999999999</v>
      </c>
      <c r="G73" s="56"/>
      <c r="H73" s="56"/>
      <c r="I73" s="56"/>
      <c r="J73" s="57">
        <f t="shared" si="5"/>
        <v>0.38</v>
      </c>
      <c r="K73" s="57">
        <f t="shared" si="5"/>
        <v>0.38</v>
      </c>
      <c r="L73" s="57">
        <f t="shared" si="13"/>
        <v>0.76</v>
      </c>
    </row>
    <row r="74" spans="1:12" s="30" customFormat="1" ht="28.95" customHeight="1">
      <c r="A74" s="46"/>
      <c r="B74" s="54"/>
      <c r="C74" s="54" t="s">
        <v>199</v>
      </c>
      <c r="D74" s="56">
        <v>7.14</v>
      </c>
      <c r="E74" s="56">
        <v>7.14</v>
      </c>
      <c r="F74" s="56">
        <v>340.11</v>
      </c>
      <c r="G74" s="56"/>
      <c r="H74" s="56"/>
      <c r="I74" s="56"/>
      <c r="J74" s="57">
        <f t="shared" si="5"/>
        <v>7.14</v>
      </c>
      <c r="K74" s="57">
        <f t="shared" si="5"/>
        <v>7.14</v>
      </c>
      <c r="L74" s="57">
        <f t="shared" si="13"/>
        <v>14.28</v>
      </c>
    </row>
    <row r="75" spans="1:12" s="30" customFormat="1" ht="28.95" customHeight="1">
      <c r="A75" s="46"/>
      <c r="B75" s="54"/>
      <c r="C75" s="54" t="s">
        <v>200</v>
      </c>
      <c r="D75" s="56">
        <v>1.26</v>
      </c>
      <c r="E75" s="56">
        <v>1.26</v>
      </c>
      <c r="F75" s="56">
        <v>60</v>
      </c>
      <c r="G75" s="56"/>
      <c r="H75" s="56"/>
      <c r="I75" s="56"/>
      <c r="J75" s="57">
        <f t="shared" si="5"/>
        <v>1.26</v>
      </c>
      <c r="K75" s="57">
        <f t="shared" si="5"/>
        <v>1.26</v>
      </c>
      <c r="L75" s="57">
        <f t="shared" si="13"/>
        <v>2.52</v>
      </c>
    </row>
    <row r="76" spans="1:12" s="30" customFormat="1" ht="28.95" customHeight="1">
      <c r="A76" s="50"/>
      <c r="B76" s="51"/>
      <c r="C76" s="54" t="s">
        <v>162</v>
      </c>
      <c r="D76" s="52"/>
      <c r="E76" s="52"/>
      <c r="F76" s="52"/>
      <c r="G76" s="56">
        <v>1.6</v>
      </c>
      <c r="H76" s="56">
        <v>1.6</v>
      </c>
      <c r="I76" s="56">
        <v>127.99</v>
      </c>
      <c r="J76" s="57">
        <f t="shared" si="5"/>
        <v>1.6</v>
      </c>
      <c r="K76" s="57">
        <f t="shared" si="5"/>
        <v>1.6</v>
      </c>
      <c r="L76" s="57">
        <f t="shared" si="13"/>
        <v>3.2</v>
      </c>
    </row>
    <row r="77" spans="1:12" s="30" customFormat="1" ht="28.95" customHeight="1">
      <c r="A77" s="50"/>
      <c r="B77" s="51"/>
      <c r="C77" s="51" t="s">
        <v>94</v>
      </c>
      <c r="D77" s="52">
        <f t="shared" ref="D77:I77" si="15">SUM(D73:D76)</f>
        <v>8.7799999999999994</v>
      </c>
      <c r="E77" s="52">
        <f t="shared" si="15"/>
        <v>8.7799999999999994</v>
      </c>
      <c r="F77" s="52">
        <f t="shared" si="15"/>
        <v>418.01</v>
      </c>
      <c r="G77" s="52">
        <f t="shared" si="15"/>
        <v>1.6</v>
      </c>
      <c r="H77" s="52">
        <f t="shared" si="15"/>
        <v>1.6</v>
      </c>
      <c r="I77" s="52">
        <f t="shared" si="15"/>
        <v>127.99</v>
      </c>
      <c r="J77" s="53">
        <f t="shared" si="5"/>
        <v>10.379999999999999</v>
      </c>
      <c r="K77" s="53">
        <f t="shared" si="5"/>
        <v>10.379999999999999</v>
      </c>
      <c r="L77" s="53">
        <f t="shared" si="13"/>
        <v>20.759999999999998</v>
      </c>
    </row>
    <row r="78" spans="1:12" s="30" customFormat="1" ht="28.95" customHeight="1" thickBot="1">
      <c r="A78" s="59"/>
      <c r="B78" s="60"/>
      <c r="C78" s="60" t="s">
        <v>34</v>
      </c>
      <c r="D78" s="61">
        <f t="shared" ref="D78:L78" si="16">D12+D19+D21+D35+D43+D51+D63+D72+D77</f>
        <v>702.83615999999995</v>
      </c>
      <c r="E78" s="61">
        <f t="shared" si="16"/>
        <v>702.83615999999995</v>
      </c>
      <c r="F78" s="61">
        <f t="shared" si="16"/>
        <v>33467.71</v>
      </c>
      <c r="G78" s="61">
        <f t="shared" si="16"/>
        <v>84.589999999999989</v>
      </c>
      <c r="H78" s="61">
        <f t="shared" si="16"/>
        <v>84.589999999999989</v>
      </c>
      <c r="I78" s="61">
        <f t="shared" si="16"/>
        <v>6769.28</v>
      </c>
      <c r="J78" s="61">
        <f t="shared" si="16"/>
        <v>787.42615999999998</v>
      </c>
      <c r="K78" s="61">
        <f t="shared" si="16"/>
        <v>787.42615999999998</v>
      </c>
      <c r="L78" s="61">
        <f t="shared" si="16"/>
        <v>1574.86</v>
      </c>
    </row>
    <row r="79" spans="1:12">
      <c r="A79" s="62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>
      <c r="A80" s="62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</row>
  </sheetData>
  <mergeCells count="8">
    <mergeCell ref="A1:B1"/>
    <mergeCell ref="A2:L2"/>
    <mergeCell ref="J3:L3"/>
    <mergeCell ref="A4:A5"/>
    <mergeCell ref="B4:C5"/>
    <mergeCell ref="D4:F4"/>
    <mergeCell ref="G4:I4"/>
    <mergeCell ref="J4:L4"/>
  </mergeCells>
  <phoneticPr fontId="1" type="noConversion"/>
  <printOptions horizontalCentered="1"/>
  <pageMargins left="0.74791666666666667" right="0.74791666666666667" top="0.98402777777777772" bottom="0.98402777777777772" header="0.51180555555555551" footer="0.51180555555555551"/>
  <pageSetup paperSize="9" scale="54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topLeftCell="A10" zoomScale="98" zoomScaleNormal="98" workbookViewId="0">
      <selection activeCell="I16" sqref="I16"/>
    </sheetView>
  </sheetViews>
  <sheetFormatPr defaultColWidth="9.77734375" defaultRowHeight="15.6"/>
  <cols>
    <col min="1" max="1" width="4.6640625" style="12" customWidth="1"/>
    <col min="2" max="3" width="15.88671875" style="11" customWidth="1"/>
    <col min="4" max="13" width="15" style="11" customWidth="1"/>
    <col min="14" max="256" width="9.77734375" style="11"/>
    <col min="257" max="257" width="4.6640625" style="11" customWidth="1"/>
    <col min="258" max="259" width="15.88671875" style="11" customWidth="1"/>
    <col min="260" max="269" width="15" style="11" customWidth="1"/>
    <col min="270" max="512" width="9.77734375" style="11"/>
    <col min="513" max="513" width="4.6640625" style="11" customWidth="1"/>
    <col min="514" max="515" width="15.88671875" style="11" customWidth="1"/>
    <col min="516" max="525" width="15" style="11" customWidth="1"/>
    <col min="526" max="768" width="9.77734375" style="11"/>
    <col min="769" max="769" width="4.6640625" style="11" customWidth="1"/>
    <col min="770" max="771" width="15.88671875" style="11" customWidth="1"/>
    <col min="772" max="781" width="15" style="11" customWidth="1"/>
    <col min="782" max="1024" width="9.77734375" style="11"/>
    <col min="1025" max="1025" width="4.6640625" style="11" customWidth="1"/>
    <col min="1026" max="1027" width="15.88671875" style="11" customWidth="1"/>
    <col min="1028" max="1037" width="15" style="11" customWidth="1"/>
    <col min="1038" max="1280" width="9.77734375" style="11"/>
    <col min="1281" max="1281" width="4.6640625" style="11" customWidth="1"/>
    <col min="1282" max="1283" width="15.88671875" style="11" customWidth="1"/>
    <col min="1284" max="1293" width="15" style="11" customWidth="1"/>
    <col min="1294" max="1536" width="9.77734375" style="11"/>
    <col min="1537" max="1537" width="4.6640625" style="11" customWidth="1"/>
    <col min="1538" max="1539" width="15.88671875" style="11" customWidth="1"/>
    <col min="1540" max="1549" width="15" style="11" customWidth="1"/>
    <col min="1550" max="1792" width="9.77734375" style="11"/>
    <col min="1793" max="1793" width="4.6640625" style="11" customWidth="1"/>
    <col min="1794" max="1795" width="15.88671875" style="11" customWidth="1"/>
    <col min="1796" max="1805" width="15" style="11" customWidth="1"/>
    <col min="1806" max="2048" width="9.77734375" style="11"/>
    <col min="2049" max="2049" width="4.6640625" style="11" customWidth="1"/>
    <col min="2050" max="2051" width="15.88671875" style="11" customWidth="1"/>
    <col min="2052" max="2061" width="15" style="11" customWidth="1"/>
    <col min="2062" max="2304" width="9.77734375" style="11"/>
    <col min="2305" max="2305" width="4.6640625" style="11" customWidth="1"/>
    <col min="2306" max="2307" width="15.88671875" style="11" customWidth="1"/>
    <col min="2308" max="2317" width="15" style="11" customWidth="1"/>
    <col min="2318" max="2560" width="9.77734375" style="11"/>
    <col min="2561" max="2561" width="4.6640625" style="11" customWidth="1"/>
    <col min="2562" max="2563" width="15.88671875" style="11" customWidth="1"/>
    <col min="2564" max="2573" width="15" style="11" customWidth="1"/>
    <col min="2574" max="2816" width="9.77734375" style="11"/>
    <col min="2817" max="2817" width="4.6640625" style="11" customWidth="1"/>
    <col min="2818" max="2819" width="15.88671875" style="11" customWidth="1"/>
    <col min="2820" max="2829" width="15" style="11" customWidth="1"/>
    <col min="2830" max="3072" width="9.77734375" style="11"/>
    <col min="3073" max="3073" width="4.6640625" style="11" customWidth="1"/>
    <col min="3074" max="3075" width="15.88671875" style="11" customWidth="1"/>
    <col min="3076" max="3085" width="15" style="11" customWidth="1"/>
    <col min="3086" max="3328" width="9.77734375" style="11"/>
    <col min="3329" max="3329" width="4.6640625" style="11" customWidth="1"/>
    <col min="3330" max="3331" width="15.88671875" style="11" customWidth="1"/>
    <col min="3332" max="3341" width="15" style="11" customWidth="1"/>
    <col min="3342" max="3584" width="9.77734375" style="11"/>
    <col min="3585" max="3585" width="4.6640625" style="11" customWidth="1"/>
    <col min="3586" max="3587" width="15.88671875" style="11" customWidth="1"/>
    <col min="3588" max="3597" width="15" style="11" customWidth="1"/>
    <col min="3598" max="3840" width="9.77734375" style="11"/>
    <col min="3841" max="3841" width="4.6640625" style="11" customWidth="1"/>
    <col min="3842" max="3843" width="15.88671875" style="11" customWidth="1"/>
    <col min="3844" max="3853" width="15" style="11" customWidth="1"/>
    <col min="3854" max="4096" width="9.77734375" style="11"/>
    <col min="4097" max="4097" width="4.6640625" style="11" customWidth="1"/>
    <col min="4098" max="4099" width="15.88671875" style="11" customWidth="1"/>
    <col min="4100" max="4109" width="15" style="11" customWidth="1"/>
    <col min="4110" max="4352" width="9.77734375" style="11"/>
    <col min="4353" max="4353" width="4.6640625" style="11" customWidth="1"/>
    <col min="4354" max="4355" width="15.88671875" style="11" customWidth="1"/>
    <col min="4356" max="4365" width="15" style="11" customWidth="1"/>
    <col min="4366" max="4608" width="9.77734375" style="11"/>
    <col min="4609" max="4609" width="4.6640625" style="11" customWidth="1"/>
    <col min="4610" max="4611" width="15.88671875" style="11" customWidth="1"/>
    <col min="4612" max="4621" width="15" style="11" customWidth="1"/>
    <col min="4622" max="4864" width="9.77734375" style="11"/>
    <col min="4865" max="4865" width="4.6640625" style="11" customWidth="1"/>
    <col min="4866" max="4867" width="15.88671875" style="11" customWidth="1"/>
    <col min="4868" max="4877" width="15" style="11" customWidth="1"/>
    <col min="4878" max="5120" width="9.77734375" style="11"/>
    <col min="5121" max="5121" width="4.6640625" style="11" customWidth="1"/>
    <col min="5122" max="5123" width="15.88671875" style="11" customWidth="1"/>
    <col min="5124" max="5133" width="15" style="11" customWidth="1"/>
    <col min="5134" max="5376" width="9.77734375" style="11"/>
    <col min="5377" max="5377" width="4.6640625" style="11" customWidth="1"/>
    <col min="5378" max="5379" width="15.88671875" style="11" customWidth="1"/>
    <col min="5380" max="5389" width="15" style="11" customWidth="1"/>
    <col min="5390" max="5632" width="9.77734375" style="11"/>
    <col min="5633" max="5633" width="4.6640625" style="11" customWidth="1"/>
    <col min="5634" max="5635" width="15.88671875" style="11" customWidth="1"/>
    <col min="5636" max="5645" width="15" style="11" customWidth="1"/>
    <col min="5646" max="5888" width="9.77734375" style="11"/>
    <col min="5889" max="5889" width="4.6640625" style="11" customWidth="1"/>
    <col min="5890" max="5891" width="15.88671875" style="11" customWidth="1"/>
    <col min="5892" max="5901" width="15" style="11" customWidth="1"/>
    <col min="5902" max="6144" width="9.77734375" style="11"/>
    <col min="6145" max="6145" width="4.6640625" style="11" customWidth="1"/>
    <col min="6146" max="6147" width="15.88671875" style="11" customWidth="1"/>
    <col min="6148" max="6157" width="15" style="11" customWidth="1"/>
    <col min="6158" max="6400" width="9.77734375" style="11"/>
    <col min="6401" max="6401" width="4.6640625" style="11" customWidth="1"/>
    <col min="6402" max="6403" width="15.88671875" style="11" customWidth="1"/>
    <col min="6404" max="6413" width="15" style="11" customWidth="1"/>
    <col min="6414" max="6656" width="9.77734375" style="11"/>
    <col min="6657" max="6657" width="4.6640625" style="11" customWidth="1"/>
    <col min="6658" max="6659" width="15.88671875" style="11" customWidth="1"/>
    <col min="6660" max="6669" width="15" style="11" customWidth="1"/>
    <col min="6670" max="6912" width="9.77734375" style="11"/>
    <col min="6913" max="6913" width="4.6640625" style="11" customWidth="1"/>
    <col min="6914" max="6915" width="15.88671875" style="11" customWidth="1"/>
    <col min="6916" max="6925" width="15" style="11" customWidth="1"/>
    <col min="6926" max="7168" width="9.77734375" style="11"/>
    <col min="7169" max="7169" width="4.6640625" style="11" customWidth="1"/>
    <col min="7170" max="7171" width="15.88671875" style="11" customWidth="1"/>
    <col min="7172" max="7181" width="15" style="11" customWidth="1"/>
    <col min="7182" max="7424" width="9.77734375" style="11"/>
    <col min="7425" max="7425" width="4.6640625" style="11" customWidth="1"/>
    <col min="7426" max="7427" width="15.88671875" style="11" customWidth="1"/>
    <col min="7428" max="7437" width="15" style="11" customWidth="1"/>
    <col min="7438" max="7680" width="9.77734375" style="11"/>
    <col min="7681" max="7681" width="4.6640625" style="11" customWidth="1"/>
    <col min="7682" max="7683" width="15.88671875" style="11" customWidth="1"/>
    <col min="7684" max="7693" width="15" style="11" customWidth="1"/>
    <col min="7694" max="7936" width="9.77734375" style="11"/>
    <col min="7937" max="7937" width="4.6640625" style="11" customWidth="1"/>
    <col min="7938" max="7939" width="15.88671875" style="11" customWidth="1"/>
    <col min="7940" max="7949" width="15" style="11" customWidth="1"/>
    <col min="7950" max="8192" width="9.77734375" style="11"/>
    <col min="8193" max="8193" width="4.6640625" style="11" customWidth="1"/>
    <col min="8194" max="8195" width="15.88671875" style="11" customWidth="1"/>
    <col min="8196" max="8205" width="15" style="11" customWidth="1"/>
    <col min="8206" max="8448" width="9.77734375" style="11"/>
    <col min="8449" max="8449" width="4.6640625" style="11" customWidth="1"/>
    <col min="8450" max="8451" width="15.88671875" style="11" customWidth="1"/>
    <col min="8452" max="8461" width="15" style="11" customWidth="1"/>
    <col min="8462" max="8704" width="9.77734375" style="11"/>
    <col min="8705" max="8705" width="4.6640625" style="11" customWidth="1"/>
    <col min="8706" max="8707" width="15.88671875" style="11" customWidth="1"/>
    <col min="8708" max="8717" width="15" style="11" customWidth="1"/>
    <col min="8718" max="8960" width="9.77734375" style="11"/>
    <col min="8961" max="8961" width="4.6640625" style="11" customWidth="1"/>
    <col min="8962" max="8963" width="15.88671875" style="11" customWidth="1"/>
    <col min="8964" max="8973" width="15" style="11" customWidth="1"/>
    <col min="8974" max="9216" width="9.77734375" style="11"/>
    <col min="9217" max="9217" width="4.6640625" style="11" customWidth="1"/>
    <col min="9218" max="9219" width="15.88671875" style="11" customWidth="1"/>
    <col min="9220" max="9229" width="15" style="11" customWidth="1"/>
    <col min="9230" max="9472" width="9.77734375" style="11"/>
    <col min="9473" max="9473" width="4.6640625" style="11" customWidth="1"/>
    <col min="9474" max="9475" width="15.88671875" style="11" customWidth="1"/>
    <col min="9476" max="9485" width="15" style="11" customWidth="1"/>
    <col min="9486" max="9728" width="9.77734375" style="11"/>
    <col min="9729" max="9729" width="4.6640625" style="11" customWidth="1"/>
    <col min="9730" max="9731" width="15.88671875" style="11" customWidth="1"/>
    <col min="9732" max="9741" width="15" style="11" customWidth="1"/>
    <col min="9742" max="9984" width="9.77734375" style="11"/>
    <col min="9985" max="9985" width="4.6640625" style="11" customWidth="1"/>
    <col min="9986" max="9987" width="15.88671875" style="11" customWidth="1"/>
    <col min="9988" max="9997" width="15" style="11" customWidth="1"/>
    <col min="9998" max="10240" width="9.77734375" style="11"/>
    <col min="10241" max="10241" width="4.6640625" style="11" customWidth="1"/>
    <col min="10242" max="10243" width="15.88671875" style="11" customWidth="1"/>
    <col min="10244" max="10253" width="15" style="11" customWidth="1"/>
    <col min="10254" max="10496" width="9.77734375" style="11"/>
    <col min="10497" max="10497" width="4.6640625" style="11" customWidth="1"/>
    <col min="10498" max="10499" width="15.88671875" style="11" customWidth="1"/>
    <col min="10500" max="10509" width="15" style="11" customWidth="1"/>
    <col min="10510" max="10752" width="9.77734375" style="11"/>
    <col min="10753" max="10753" width="4.6640625" style="11" customWidth="1"/>
    <col min="10754" max="10755" width="15.88671875" style="11" customWidth="1"/>
    <col min="10756" max="10765" width="15" style="11" customWidth="1"/>
    <col min="10766" max="11008" width="9.77734375" style="11"/>
    <col min="11009" max="11009" width="4.6640625" style="11" customWidth="1"/>
    <col min="11010" max="11011" width="15.88671875" style="11" customWidth="1"/>
    <col min="11012" max="11021" width="15" style="11" customWidth="1"/>
    <col min="11022" max="11264" width="9.77734375" style="11"/>
    <col min="11265" max="11265" width="4.6640625" style="11" customWidth="1"/>
    <col min="11266" max="11267" width="15.88671875" style="11" customWidth="1"/>
    <col min="11268" max="11277" width="15" style="11" customWidth="1"/>
    <col min="11278" max="11520" width="9.77734375" style="11"/>
    <col min="11521" max="11521" width="4.6640625" style="11" customWidth="1"/>
    <col min="11522" max="11523" width="15.88671875" style="11" customWidth="1"/>
    <col min="11524" max="11533" width="15" style="11" customWidth="1"/>
    <col min="11534" max="11776" width="9.77734375" style="11"/>
    <col min="11777" max="11777" width="4.6640625" style="11" customWidth="1"/>
    <col min="11778" max="11779" width="15.88671875" style="11" customWidth="1"/>
    <col min="11780" max="11789" width="15" style="11" customWidth="1"/>
    <col min="11790" max="12032" width="9.77734375" style="11"/>
    <col min="12033" max="12033" width="4.6640625" style="11" customWidth="1"/>
    <col min="12034" max="12035" width="15.88671875" style="11" customWidth="1"/>
    <col min="12036" max="12045" width="15" style="11" customWidth="1"/>
    <col min="12046" max="12288" width="9.77734375" style="11"/>
    <col min="12289" max="12289" width="4.6640625" style="11" customWidth="1"/>
    <col min="12290" max="12291" width="15.88671875" style="11" customWidth="1"/>
    <col min="12292" max="12301" width="15" style="11" customWidth="1"/>
    <col min="12302" max="12544" width="9.77734375" style="11"/>
    <col min="12545" max="12545" width="4.6640625" style="11" customWidth="1"/>
    <col min="12546" max="12547" width="15.88671875" style="11" customWidth="1"/>
    <col min="12548" max="12557" width="15" style="11" customWidth="1"/>
    <col min="12558" max="12800" width="9.77734375" style="11"/>
    <col min="12801" max="12801" width="4.6640625" style="11" customWidth="1"/>
    <col min="12802" max="12803" width="15.88671875" style="11" customWidth="1"/>
    <col min="12804" max="12813" width="15" style="11" customWidth="1"/>
    <col min="12814" max="13056" width="9.77734375" style="11"/>
    <col min="13057" max="13057" width="4.6640625" style="11" customWidth="1"/>
    <col min="13058" max="13059" width="15.88671875" style="11" customWidth="1"/>
    <col min="13060" max="13069" width="15" style="11" customWidth="1"/>
    <col min="13070" max="13312" width="9.77734375" style="11"/>
    <col min="13313" max="13313" width="4.6640625" style="11" customWidth="1"/>
    <col min="13314" max="13315" width="15.88671875" style="11" customWidth="1"/>
    <col min="13316" max="13325" width="15" style="11" customWidth="1"/>
    <col min="13326" max="13568" width="9.77734375" style="11"/>
    <col min="13569" max="13569" width="4.6640625" style="11" customWidth="1"/>
    <col min="13570" max="13571" width="15.88671875" style="11" customWidth="1"/>
    <col min="13572" max="13581" width="15" style="11" customWidth="1"/>
    <col min="13582" max="13824" width="9.77734375" style="11"/>
    <col min="13825" max="13825" width="4.6640625" style="11" customWidth="1"/>
    <col min="13826" max="13827" width="15.88671875" style="11" customWidth="1"/>
    <col min="13828" max="13837" width="15" style="11" customWidth="1"/>
    <col min="13838" max="14080" width="9.77734375" style="11"/>
    <col min="14081" max="14081" width="4.6640625" style="11" customWidth="1"/>
    <col min="14082" max="14083" width="15.88671875" style="11" customWidth="1"/>
    <col min="14084" max="14093" width="15" style="11" customWidth="1"/>
    <col min="14094" max="14336" width="9.77734375" style="11"/>
    <col min="14337" max="14337" width="4.6640625" style="11" customWidth="1"/>
    <col min="14338" max="14339" width="15.88671875" style="11" customWidth="1"/>
    <col min="14340" max="14349" width="15" style="11" customWidth="1"/>
    <col min="14350" max="14592" width="9.77734375" style="11"/>
    <col min="14593" max="14593" width="4.6640625" style="11" customWidth="1"/>
    <col min="14594" max="14595" width="15.88671875" style="11" customWidth="1"/>
    <col min="14596" max="14605" width="15" style="11" customWidth="1"/>
    <col min="14606" max="14848" width="9.77734375" style="11"/>
    <col min="14849" max="14849" width="4.6640625" style="11" customWidth="1"/>
    <col min="14850" max="14851" width="15.88671875" style="11" customWidth="1"/>
    <col min="14852" max="14861" width="15" style="11" customWidth="1"/>
    <col min="14862" max="15104" width="9.77734375" style="11"/>
    <col min="15105" max="15105" width="4.6640625" style="11" customWidth="1"/>
    <col min="15106" max="15107" width="15.88671875" style="11" customWidth="1"/>
    <col min="15108" max="15117" width="15" style="11" customWidth="1"/>
    <col min="15118" max="15360" width="9.77734375" style="11"/>
    <col min="15361" max="15361" width="4.6640625" style="11" customWidth="1"/>
    <col min="15362" max="15363" width="15.88671875" style="11" customWidth="1"/>
    <col min="15364" max="15373" width="15" style="11" customWidth="1"/>
    <col min="15374" max="15616" width="9.77734375" style="11"/>
    <col min="15617" max="15617" width="4.6640625" style="11" customWidth="1"/>
    <col min="15618" max="15619" width="15.88671875" style="11" customWidth="1"/>
    <col min="15620" max="15629" width="15" style="11" customWidth="1"/>
    <col min="15630" max="15872" width="9.77734375" style="11"/>
    <col min="15873" max="15873" width="4.6640625" style="11" customWidth="1"/>
    <col min="15874" max="15875" width="15.88671875" style="11" customWidth="1"/>
    <col min="15876" max="15885" width="15" style="11" customWidth="1"/>
    <col min="15886" max="16128" width="9.77734375" style="11"/>
    <col min="16129" max="16129" width="4.6640625" style="11" customWidth="1"/>
    <col min="16130" max="16131" width="15.88671875" style="11" customWidth="1"/>
    <col min="16132" max="16141" width="15" style="11" customWidth="1"/>
    <col min="16142" max="16384" width="9.77734375" style="11"/>
  </cols>
  <sheetData>
    <row r="1" spans="1:13" ht="38.25" customHeight="1">
      <c r="A1" s="182"/>
      <c r="B1" s="182"/>
    </row>
    <row r="2" spans="1:13" ht="54.75" customHeight="1">
      <c r="A2" s="167" t="s">
        <v>405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4" customHeight="1" thickBot="1">
      <c r="J3" s="177" t="s">
        <v>10</v>
      </c>
      <c r="K3" s="177"/>
      <c r="L3" s="177"/>
      <c r="M3" s="177"/>
    </row>
    <row r="4" spans="1:13" s="14" customFormat="1" ht="36.75" customHeight="1">
      <c r="A4" s="178" t="s">
        <v>11</v>
      </c>
      <c r="B4" s="180" t="s">
        <v>12</v>
      </c>
      <c r="C4" s="180"/>
      <c r="D4" s="180" t="s">
        <v>129</v>
      </c>
      <c r="E4" s="180"/>
      <c r="F4" s="180"/>
      <c r="G4" s="180" t="s">
        <v>130</v>
      </c>
      <c r="H4" s="180"/>
      <c r="I4" s="180"/>
      <c r="J4" s="180" t="s">
        <v>15</v>
      </c>
      <c r="K4" s="180"/>
      <c r="L4" s="180"/>
      <c r="M4" s="183" t="s">
        <v>16</v>
      </c>
    </row>
    <row r="5" spans="1:13" s="14" customFormat="1" ht="46.8" customHeight="1">
      <c r="A5" s="179"/>
      <c r="B5" s="181"/>
      <c r="C5" s="181"/>
      <c r="D5" s="45" t="s">
        <v>17</v>
      </c>
      <c r="E5" s="45" t="s">
        <v>18</v>
      </c>
      <c r="F5" s="45" t="s">
        <v>20</v>
      </c>
      <c r="G5" s="45" t="s">
        <v>17</v>
      </c>
      <c r="H5" s="45" t="s">
        <v>18</v>
      </c>
      <c r="I5" s="45" t="s">
        <v>20</v>
      </c>
      <c r="J5" s="45" t="s">
        <v>17</v>
      </c>
      <c r="K5" s="45" t="s">
        <v>18</v>
      </c>
      <c r="L5" s="45" t="s">
        <v>21</v>
      </c>
      <c r="M5" s="184"/>
    </row>
    <row r="6" spans="1:13" s="20" customFormat="1" ht="36.75" customHeight="1">
      <c r="A6" s="46">
        <v>1</v>
      </c>
      <c r="B6" s="63" t="s">
        <v>201</v>
      </c>
      <c r="C6" s="63" t="s">
        <v>202</v>
      </c>
      <c r="D6" s="64">
        <v>9.1769999999999996</v>
      </c>
      <c r="E6" s="64">
        <v>9.1769999999999996</v>
      </c>
      <c r="F6" s="64">
        <v>437</v>
      </c>
      <c r="G6" s="64">
        <v>41.8</v>
      </c>
      <c r="H6" s="64">
        <v>41.8</v>
      </c>
      <c r="I6" s="64">
        <v>3344</v>
      </c>
      <c r="J6" s="64">
        <f>D6+G6</f>
        <v>50.976999999999997</v>
      </c>
      <c r="K6" s="64">
        <f>E6+H6</f>
        <v>50.976999999999997</v>
      </c>
      <c r="L6" s="64">
        <v>101.96</v>
      </c>
      <c r="M6" s="66"/>
    </row>
    <row r="7" spans="1:13" s="20" customFormat="1" ht="36.75" customHeight="1">
      <c r="A7" s="46"/>
      <c r="B7" s="63"/>
      <c r="C7" s="63"/>
      <c r="D7" s="65"/>
      <c r="E7" s="65"/>
      <c r="F7" s="65"/>
      <c r="G7" s="65"/>
      <c r="H7" s="65"/>
      <c r="I7" s="65"/>
      <c r="J7" s="65"/>
      <c r="K7" s="65"/>
      <c r="L7" s="65"/>
      <c r="M7" s="66"/>
    </row>
    <row r="8" spans="1:13" s="20" customFormat="1" ht="36.75" customHeight="1">
      <c r="A8" s="46"/>
      <c r="B8" s="63"/>
      <c r="C8" s="63"/>
      <c r="D8" s="65"/>
      <c r="E8" s="65"/>
      <c r="F8" s="65"/>
      <c r="G8" s="65"/>
      <c r="H8" s="65"/>
      <c r="I8" s="65"/>
      <c r="J8" s="65"/>
      <c r="K8" s="65"/>
      <c r="L8" s="65"/>
      <c r="M8" s="66"/>
    </row>
    <row r="9" spans="1:13" s="20" customFormat="1" ht="36.75" customHeight="1">
      <c r="A9" s="46"/>
      <c r="B9" s="63"/>
      <c r="C9" s="63"/>
      <c r="D9" s="65"/>
      <c r="E9" s="65"/>
      <c r="F9" s="65"/>
      <c r="G9" s="65"/>
      <c r="H9" s="65"/>
      <c r="I9" s="65"/>
      <c r="J9" s="65"/>
      <c r="K9" s="65"/>
      <c r="L9" s="65"/>
      <c r="M9" s="66"/>
    </row>
    <row r="10" spans="1:13" s="20" customFormat="1" ht="36.75" customHeight="1">
      <c r="A10" s="46"/>
      <c r="B10" s="63"/>
      <c r="C10" s="63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s="20" customFormat="1" ht="36.75" customHeight="1">
      <c r="A11" s="46"/>
      <c r="B11" s="63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6"/>
    </row>
    <row r="12" spans="1:13" s="20" customFormat="1" ht="36.75" customHeight="1">
      <c r="A12" s="46"/>
      <c r="B12" s="63"/>
      <c r="C12" s="63"/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1:13" s="20" customFormat="1" ht="36.75" customHeight="1" thickBot="1">
      <c r="A13" s="67"/>
      <c r="B13" s="68"/>
      <c r="C13" s="68" t="s">
        <v>34</v>
      </c>
      <c r="D13" s="64">
        <v>9.1769999999999996</v>
      </c>
      <c r="E13" s="64">
        <v>9.1769999999999996</v>
      </c>
      <c r="F13" s="64">
        <v>437</v>
      </c>
      <c r="G13" s="64">
        <v>41.8</v>
      </c>
      <c r="H13" s="64">
        <v>41.8</v>
      </c>
      <c r="I13" s="64">
        <v>3344</v>
      </c>
      <c r="J13" s="64">
        <f>D13+G13</f>
        <v>50.976999999999997</v>
      </c>
      <c r="K13" s="64">
        <f>E13+H13</f>
        <v>50.976999999999997</v>
      </c>
      <c r="L13" s="64">
        <v>101.96</v>
      </c>
      <c r="M13" s="69"/>
    </row>
  </sheetData>
  <mergeCells count="9">
    <mergeCell ref="A1:B1"/>
    <mergeCell ref="A2:M2"/>
    <mergeCell ref="J3:M3"/>
    <mergeCell ref="A4:A5"/>
    <mergeCell ref="B4:C5"/>
    <mergeCell ref="D4:F4"/>
    <mergeCell ref="G4:I4"/>
    <mergeCell ref="J4:L4"/>
    <mergeCell ref="M4:M5"/>
  </mergeCells>
  <phoneticPr fontId="1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5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opLeftCell="A35" zoomScale="96" zoomScaleNormal="96" workbookViewId="0">
      <selection activeCell="F42" sqref="F42"/>
    </sheetView>
  </sheetViews>
  <sheetFormatPr defaultColWidth="10" defaultRowHeight="15.6"/>
  <cols>
    <col min="1" max="1" width="5.21875" style="12" customWidth="1"/>
    <col min="2" max="2" width="11.77734375" style="20" customWidth="1"/>
    <col min="3" max="3" width="15.6640625" style="20" customWidth="1"/>
    <col min="4" max="4" width="13.5546875" style="70" customWidth="1"/>
    <col min="5" max="5" width="13.44140625" style="70" customWidth="1"/>
    <col min="6" max="6" width="19.109375" style="125" customWidth="1"/>
    <col min="7" max="9" width="12.44140625" style="11" hidden="1" customWidth="1"/>
    <col min="10" max="11" width="12.44140625" style="11" customWidth="1"/>
    <col min="12" max="12" width="15.109375" style="11" customWidth="1"/>
    <col min="13" max="16" width="12.44140625" style="11" hidden="1" customWidth="1"/>
    <col min="17" max="18" width="12.44140625" style="71" hidden="1" customWidth="1"/>
    <col min="19" max="19" width="16.88671875" style="72" customWidth="1"/>
    <col min="20" max="20" width="13.44140625" style="72" customWidth="1"/>
    <col min="21" max="21" width="16.21875" style="72" customWidth="1"/>
    <col min="22" max="22" width="11" style="11" customWidth="1"/>
    <col min="23" max="256" width="10" style="11"/>
    <col min="257" max="257" width="5.21875" style="11" customWidth="1"/>
    <col min="258" max="258" width="11.77734375" style="11" customWidth="1"/>
    <col min="259" max="259" width="15.6640625" style="11" customWidth="1"/>
    <col min="260" max="260" width="13.5546875" style="11" customWidth="1"/>
    <col min="261" max="261" width="13.44140625" style="11" customWidth="1"/>
    <col min="262" max="262" width="19.109375" style="11" customWidth="1"/>
    <col min="263" max="267" width="12.44140625" style="11" customWidth="1"/>
    <col min="268" max="268" width="15.109375" style="11" customWidth="1"/>
    <col min="269" max="274" width="12.44140625" style="11" customWidth="1"/>
    <col min="275" max="275" width="16.88671875" style="11" customWidth="1"/>
    <col min="276" max="276" width="13.44140625" style="11" customWidth="1"/>
    <col min="277" max="277" width="16.21875" style="11" customWidth="1"/>
    <col min="278" max="278" width="11" style="11" customWidth="1"/>
    <col min="279" max="512" width="10" style="11"/>
    <col min="513" max="513" width="5.21875" style="11" customWidth="1"/>
    <col min="514" max="514" width="11.77734375" style="11" customWidth="1"/>
    <col min="515" max="515" width="15.6640625" style="11" customWidth="1"/>
    <col min="516" max="516" width="13.5546875" style="11" customWidth="1"/>
    <col min="517" max="517" width="13.44140625" style="11" customWidth="1"/>
    <col min="518" max="518" width="19.109375" style="11" customWidth="1"/>
    <col min="519" max="523" width="12.44140625" style="11" customWidth="1"/>
    <col min="524" max="524" width="15.109375" style="11" customWidth="1"/>
    <col min="525" max="530" width="12.44140625" style="11" customWidth="1"/>
    <col min="531" max="531" width="16.88671875" style="11" customWidth="1"/>
    <col min="532" max="532" width="13.44140625" style="11" customWidth="1"/>
    <col min="533" max="533" width="16.21875" style="11" customWidth="1"/>
    <col min="534" max="534" width="11" style="11" customWidth="1"/>
    <col min="535" max="768" width="10" style="11"/>
    <col min="769" max="769" width="5.21875" style="11" customWidth="1"/>
    <col min="770" max="770" width="11.77734375" style="11" customWidth="1"/>
    <col min="771" max="771" width="15.6640625" style="11" customWidth="1"/>
    <col min="772" max="772" width="13.5546875" style="11" customWidth="1"/>
    <col min="773" max="773" width="13.44140625" style="11" customWidth="1"/>
    <col min="774" max="774" width="19.109375" style="11" customWidth="1"/>
    <col min="775" max="779" width="12.44140625" style="11" customWidth="1"/>
    <col min="780" max="780" width="15.109375" style="11" customWidth="1"/>
    <col min="781" max="786" width="12.44140625" style="11" customWidth="1"/>
    <col min="787" max="787" width="16.88671875" style="11" customWidth="1"/>
    <col min="788" max="788" width="13.44140625" style="11" customWidth="1"/>
    <col min="789" max="789" width="16.21875" style="11" customWidth="1"/>
    <col min="790" max="790" width="11" style="11" customWidth="1"/>
    <col min="791" max="1024" width="10" style="11"/>
    <col min="1025" max="1025" width="5.21875" style="11" customWidth="1"/>
    <col min="1026" max="1026" width="11.77734375" style="11" customWidth="1"/>
    <col min="1027" max="1027" width="15.6640625" style="11" customWidth="1"/>
    <col min="1028" max="1028" width="13.5546875" style="11" customWidth="1"/>
    <col min="1029" max="1029" width="13.44140625" style="11" customWidth="1"/>
    <col min="1030" max="1030" width="19.109375" style="11" customWidth="1"/>
    <col min="1031" max="1035" width="12.44140625" style="11" customWidth="1"/>
    <col min="1036" max="1036" width="15.109375" style="11" customWidth="1"/>
    <col min="1037" max="1042" width="12.44140625" style="11" customWidth="1"/>
    <col min="1043" max="1043" width="16.88671875" style="11" customWidth="1"/>
    <col min="1044" max="1044" width="13.44140625" style="11" customWidth="1"/>
    <col min="1045" max="1045" width="16.21875" style="11" customWidth="1"/>
    <col min="1046" max="1046" width="11" style="11" customWidth="1"/>
    <col min="1047" max="1280" width="10" style="11"/>
    <col min="1281" max="1281" width="5.21875" style="11" customWidth="1"/>
    <col min="1282" max="1282" width="11.77734375" style="11" customWidth="1"/>
    <col min="1283" max="1283" width="15.6640625" style="11" customWidth="1"/>
    <col min="1284" max="1284" width="13.5546875" style="11" customWidth="1"/>
    <col min="1285" max="1285" width="13.44140625" style="11" customWidth="1"/>
    <col min="1286" max="1286" width="19.109375" style="11" customWidth="1"/>
    <col min="1287" max="1291" width="12.44140625" style="11" customWidth="1"/>
    <col min="1292" max="1292" width="15.109375" style="11" customWidth="1"/>
    <col min="1293" max="1298" width="12.44140625" style="11" customWidth="1"/>
    <col min="1299" max="1299" width="16.88671875" style="11" customWidth="1"/>
    <col min="1300" max="1300" width="13.44140625" style="11" customWidth="1"/>
    <col min="1301" max="1301" width="16.21875" style="11" customWidth="1"/>
    <col min="1302" max="1302" width="11" style="11" customWidth="1"/>
    <col min="1303" max="1536" width="10" style="11"/>
    <col min="1537" max="1537" width="5.21875" style="11" customWidth="1"/>
    <col min="1538" max="1538" width="11.77734375" style="11" customWidth="1"/>
    <col min="1539" max="1539" width="15.6640625" style="11" customWidth="1"/>
    <col min="1540" max="1540" width="13.5546875" style="11" customWidth="1"/>
    <col min="1541" max="1541" width="13.44140625" style="11" customWidth="1"/>
    <col min="1542" max="1542" width="19.109375" style="11" customWidth="1"/>
    <col min="1543" max="1547" width="12.44140625" style="11" customWidth="1"/>
    <col min="1548" max="1548" width="15.109375" style="11" customWidth="1"/>
    <col min="1549" max="1554" width="12.44140625" style="11" customWidth="1"/>
    <col min="1555" max="1555" width="16.88671875" style="11" customWidth="1"/>
    <col min="1556" max="1556" width="13.44140625" style="11" customWidth="1"/>
    <col min="1557" max="1557" width="16.21875" style="11" customWidth="1"/>
    <col min="1558" max="1558" width="11" style="11" customWidth="1"/>
    <col min="1559" max="1792" width="10" style="11"/>
    <col min="1793" max="1793" width="5.21875" style="11" customWidth="1"/>
    <col min="1794" max="1794" width="11.77734375" style="11" customWidth="1"/>
    <col min="1795" max="1795" width="15.6640625" style="11" customWidth="1"/>
    <col min="1796" max="1796" width="13.5546875" style="11" customWidth="1"/>
    <col min="1797" max="1797" width="13.44140625" style="11" customWidth="1"/>
    <col min="1798" max="1798" width="19.109375" style="11" customWidth="1"/>
    <col min="1799" max="1803" width="12.44140625" style="11" customWidth="1"/>
    <col min="1804" max="1804" width="15.109375" style="11" customWidth="1"/>
    <col min="1805" max="1810" width="12.44140625" style="11" customWidth="1"/>
    <col min="1811" max="1811" width="16.88671875" style="11" customWidth="1"/>
    <col min="1812" max="1812" width="13.44140625" style="11" customWidth="1"/>
    <col min="1813" max="1813" width="16.21875" style="11" customWidth="1"/>
    <col min="1814" max="1814" width="11" style="11" customWidth="1"/>
    <col min="1815" max="2048" width="10" style="11"/>
    <col min="2049" max="2049" width="5.21875" style="11" customWidth="1"/>
    <col min="2050" max="2050" width="11.77734375" style="11" customWidth="1"/>
    <col min="2051" max="2051" width="15.6640625" style="11" customWidth="1"/>
    <col min="2052" max="2052" width="13.5546875" style="11" customWidth="1"/>
    <col min="2053" max="2053" width="13.44140625" style="11" customWidth="1"/>
    <col min="2054" max="2054" width="19.109375" style="11" customWidth="1"/>
    <col min="2055" max="2059" width="12.44140625" style="11" customWidth="1"/>
    <col min="2060" max="2060" width="15.109375" style="11" customWidth="1"/>
    <col min="2061" max="2066" width="12.44140625" style="11" customWidth="1"/>
    <col min="2067" max="2067" width="16.88671875" style="11" customWidth="1"/>
    <col min="2068" max="2068" width="13.44140625" style="11" customWidth="1"/>
    <col min="2069" max="2069" width="16.21875" style="11" customWidth="1"/>
    <col min="2070" max="2070" width="11" style="11" customWidth="1"/>
    <col min="2071" max="2304" width="10" style="11"/>
    <col min="2305" max="2305" width="5.21875" style="11" customWidth="1"/>
    <col min="2306" max="2306" width="11.77734375" style="11" customWidth="1"/>
    <col min="2307" max="2307" width="15.6640625" style="11" customWidth="1"/>
    <col min="2308" max="2308" width="13.5546875" style="11" customWidth="1"/>
    <col min="2309" max="2309" width="13.44140625" style="11" customWidth="1"/>
    <col min="2310" max="2310" width="19.109375" style="11" customWidth="1"/>
    <col min="2311" max="2315" width="12.44140625" style="11" customWidth="1"/>
    <col min="2316" max="2316" width="15.109375" style="11" customWidth="1"/>
    <col min="2317" max="2322" width="12.44140625" style="11" customWidth="1"/>
    <col min="2323" max="2323" width="16.88671875" style="11" customWidth="1"/>
    <col min="2324" max="2324" width="13.44140625" style="11" customWidth="1"/>
    <col min="2325" max="2325" width="16.21875" style="11" customWidth="1"/>
    <col min="2326" max="2326" width="11" style="11" customWidth="1"/>
    <col min="2327" max="2560" width="10" style="11"/>
    <col min="2561" max="2561" width="5.21875" style="11" customWidth="1"/>
    <col min="2562" max="2562" width="11.77734375" style="11" customWidth="1"/>
    <col min="2563" max="2563" width="15.6640625" style="11" customWidth="1"/>
    <col min="2564" max="2564" width="13.5546875" style="11" customWidth="1"/>
    <col min="2565" max="2565" width="13.44140625" style="11" customWidth="1"/>
    <col min="2566" max="2566" width="19.109375" style="11" customWidth="1"/>
    <col min="2567" max="2571" width="12.44140625" style="11" customWidth="1"/>
    <col min="2572" max="2572" width="15.109375" style="11" customWidth="1"/>
    <col min="2573" max="2578" width="12.44140625" style="11" customWidth="1"/>
    <col min="2579" max="2579" width="16.88671875" style="11" customWidth="1"/>
    <col min="2580" max="2580" width="13.44140625" style="11" customWidth="1"/>
    <col min="2581" max="2581" width="16.21875" style="11" customWidth="1"/>
    <col min="2582" max="2582" width="11" style="11" customWidth="1"/>
    <col min="2583" max="2816" width="10" style="11"/>
    <col min="2817" max="2817" width="5.21875" style="11" customWidth="1"/>
    <col min="2818" max="2818" width="11.77734375" style="11" customWidth="1"/>
    <col min="2819" max="2819" width="15.6640625" style="11" customWidth="1"/>
    <col min="2820" max="2820" width="13.5546875" style="11" customWidth="1"/>
    <col min="2821" max="2821" width="13.44140625" style="11" customWidth="1"/>
    <col min="2822" max="2822" width="19.109375" style="11" customWidth="1"/>
    <col min="2823" max="2827" width="12.44140625" style="11" customWidth="1"/>
    <col min="2828" max="2828" width="15.109375" style="11" customWidth="1"/>
    <col min="2829" max="2834" width="12.44140625" style="11" customWidth="1"/>
    <col min="2835" max="2835" width="16.88671875" style="11" customWidth="1"/>
    <col min="2836" max="2836" width="13.44140625" style="11" customWidth="1"/>
    <col min="2837" max="2837" width="16.21875" style="11" customWidth="1"/>
    <col min="2838" max="2838" width="11" style="11" customWidth="1"/>
    <col min="2839" max="3072" width="10" style="11"/>
    <col min="3073" max="3073" width="5.21875" style="11" customWidth="1"/>
    <col min="3074" max="3074" width="11.77734375" style="11" customWidth="1"/>
    <col min="3075" max="3075" width="15.6640625" style="11" customWidth="1"/>
    <col min="3076" max="3076" width="13.5546875" style="11" customWidth="1"/>
    <col min="3077" max="3077" width="13.44140625" style="11" customWidth="1"/>
    <col min="3078" max="3078" width="19.109375" style="11" customWidth="1"/>
    <col min="3079" max="3083" width="12.44140625" style="11" customWidth="1"/>
    <col min="3084" max="3084" width="15.109375" style="11" customWidth="1"/>
    <col min="3085" max="3090" width="12.44140625" style="11" customWidth="1"/>
    <col min="3091" max="3091" width="16.88671875" style="11" customWidth="1"/>
    <col min="3092" max="3092" width="13.44140625" style="11" customWidth="1"/>
    <col min="3093" max="3093" width="16.21875" style="11" customWidth="1"/>
    <col min="3094" max="3094" width="11" style="11" customWidth="1"/>
    <col min="3095" max="3328" width="10" style="11"/>
    <col min="3329" max="3329" width="5.21875" style="11" customWidth="1"/>
    <col min="3330" max="3330" width="11.77734375" style="11" customWidth="1"/>
    <col min="3331" max="3331" width="15.6640625" style="11" customWidth="1"/>
    <col min="3332" max="3332" width="13.5546875" style="11" customWidth="1"/>
    <col min="3333" max="3333" width="13.44140625" style="11" customWidth="1"/>
    <col min="3334" max="3334" width="19.109375" style="11" customWidth="1"/>
    <col min="3335" max="3339" width="12.44140625" style="11" customWidth="1"/>
    <col min="3340" max="3340" width="15.109375" style="11" customWidth="1"/>
    <col min="3341" max="3346" width="12.44140625" style="11" customWidth="1"/>
    <col min="3347" max="3347" width="16.88671875" style="11" customWidth="1"/>
    <col min="3348" max="3348" width="13.44140625" style="11" customWidth="1"/>
    <col min="3349" max="3349" width="16.21875" style="11" customWidth="1"/>
    <col min="3350" max="3350" width="11" style="11" customWidth="1"/>
    <col min="3351" max="3584" width="10" style="11"/>
    <col min="3585" max="3585" width="5.21875" style="11" customWidth="1"/>
    <col min="3586" max="3586" width="11.77734375" style="11" customWidth="1"/>
    <col min="3587" max="3587" width="15.6640625" style="11" customWidth="1"/>
    <col min="3588" max="3588" width="13.5546875" style="11" customWidth="1"/>
    <col min="3589" max="3589" width="13.44140625" style="11" customWidth="1"/>
    <col min="3590" max="3590" width="19.109375" style="11" customWidth="1"/>
    <col min="3591" max="3595" width="12.44140625" style="11" customWidth="1"/>
    <col min="3596" max="3596" width="15.109375" style="11" customWidth="1"/>
    <col min="3597" max="3602" width="12.44140625" style="11" customWidth="1"/>
    <col min="3603" max="3603" width="16.88671875" style="11" customWidth="1"/>
    <col min="3604" max="3604" width="13.44140625" style="11" customWidth="1"/>
    <col min="3605" max="3605" width="16.21875" style="11" customWidth="1"/>
    <col min="3606" max="3606" width="11" style="11" customWidth="1"/>
    <col min="3607" max="3840" width="10" style="11"/>
    <col min="3841" max="3841" width="5.21875" style="11" customWidth="1"/>
    <col min="3842" max="3842" width="11.77734375" style="11" customWidth="1"/>
    <col min="3843" max="3843" width="15.6640625" style="11" customWidth="1"/>
    <col min="3844" max="3844" width="13.5546875" style="11" customWidth="1"/>
    <col min="3845" max="3845" width="13.44140625" style="11" customWidth="1"/>
    <col min="3846" max="3846" width="19.109375" style="11" customWidth="1"/>
    <col min="3847" max="3851" width="12.44140625" style="11" customWidth="1"/>
    <col min="3852" max="3852" width="15.109375" style="11" customWidth="1"/>
    <col min="3853" max="3858" width="12.44140625" style="11" customWidth="1"/>
    <col min="3859" max="3859" width="16.88671875" style="11" customWidth="1"/>
    <col min="3860" max="3860" width="13.44140625" style="11" customWidth="1"/>
    <col min="3861" max="3861" width="16.21875" style="11" customWidth="1"/>
    <col min="3862" max="3862" width="11" style="11" customWidth="1"/>
    <col min="3863" max="4096" width="10" style="11"/>
    <col min="4097" max="4097" width="5.21875" style="11" customWidth="1"/>
    <col min="4098" max="4098" width="11.77734375" style="11" customWidth="1"/>
    <col min="4099" max="4099" width="15.6640625" style="11" customWidth="1"/>
    <col min="4100" max="4100" width="13.5546875" style="11" customWidth="1"/>
    <col min="4101" max="4101" width="13.44140625" style="11" customWidth="1"/>
    <col min="4102" max="4102" width="19.109375" style="11" customWidth="1"/>
    <col min="4103" max="4107" width="12.44140625" style="11" customWidth="1"/>
    <col min="4108" max="4108" width="15.109375" style="11" customWidth="1"/>
    <col min="4109" max="4114" width="12.44140625" style="11" customWidth="1"/>
    <col min="4115" max="4115" width="16.88671875" style="11" customWidth="1"/>
    <col min="4116" max="4116" width="13.44140625" style="11" customWidth="1"/>
    <col min="4117" max="4117" width="16.21875" style="11" customWidth="1"/>
    <col min="4118" max="4118" width="11" style="11" customWidth="1"/>
    <col min="4119" max="4352" width="10" style="11"/>
    <col min="4353" max="4353" width="5.21875" style="11" customWidth="1"/>
    <col min="4354" max="4354" width="11.77734375" style="11" customWidth="1"/>
    <col min="4355" max="4355" width="15.6640625" style="11" customWidth="1"/>
    <col min="4356" max="4356" width="13.5546875" style="11" customWidth="1"/>
    <col min="4357" max="4357" width="13.44140625" style="11" customWidth="1"/>
    <col min="4358" max="4358" width="19.109375" style="11" customWidth="1"/>
    <col min="4359" max="4363" width="12.44140625" style="11" customWidth="1"/>
    <col min="4364" max="4364" width="15.109375" style="11" customWidth="1"/>
    <col min="4365" max="4370" width="12.44140625" style="11" customWidth="1"/>
    <col min="4371" max="4371" width="16.88671875" style="11" customWidth="1"/>
    <col min="4372" max="4372" width="13.44140625" style="11" customWidth="1"/>
    <col min="4373" max="4373" width="16.21875" style="11" customWidth="1"/>
    <col min="4374" max="4374" width="11" style="11" customWidth="1"/>
    <col min="4375" max="4608" width="10" style="11"/>
    <col min="4609" max="4609" width="5.21875" style="11" customWidth="1"/>
    <col min="4610" max="4610" width="11.77734375" style="11" customWidth="1"/>
    <col min="4611" max="4611" width="15.6640625" style="11" customWidth="1"/>
    <col min="4612" max="4612" width="13.5546875" style="11" customWidth="1"/>
    <col min="4613" max="4613" width="13.44140625" style="11" customWidth="1"/>
    <col min="4614" max="4614" width="19.109375" style="11" customWidth="1"/>
    <col min="4615" max="4619" width="12.44140625" style="11" customWidth="1"/>
    <col min="4620" max="4620" width="15.109375" style="11" customWidth="1"/>
    <col min="4621" max="4626" width="12.44140625" style="11" customWidth="1"/>
    <col min="4627" max="4627" width="16.88671875" style="11" customWidth="1"/>
    <col min="4628" max="4628" width="13.44140625" style="11" customWidth="1"/>
    <col min="4629" max="4629" width="16.21875" style="11" customWidth="1"/>
    <col min="4630" max="4630" width="11" style="11" customWidth="1"/>
    <col min="4631" max="4864" width="10" style="11"/>
    <col min="4865" max="4865" width="5.21875" style="11" customWidth="1"/>
    <col min="4866" max="4866" width="11.77734375" style="11" customWidth="1"/>
    <col min="4867" max="4867" width="15.6640625" style="11" customWidth="1"/>
    <col min="4868" max="4868" width="13.5546875" style="11" customWidth="1"/>
    <col min="4869" max="4869" width="13.44140625" style="11" customWidth="1"/>
    <col min="4870" max="4870" width="19.109375" style="11" customWidth="1"/>
    <col min="4871" max="4875" width="12.44140625" style="11" customWidth="1"/>
    <col min="4876" max="4876" width="15.109375" style="11" customWidth="1"/>
    <col min="4877" max="4882" width="12.44140625" style="11" customWidth="1"/>
    <col min="4883" max="4883" width="16.88671875" style="11" customWidth="1"/>
    <col min="4884" max="4884" width="13.44140625" style="11" customWidth="1"/>
    <col min="4885" max="4885" width="16.21875" style="11" customWidth="1"/>
    <col min="4886" max="4886" width="11" style="11" customWidth="1"/>
    <col min="4887" max="5120" width="10" style="11"/>
    <col min="5121" max="5121" width="5.21875" style="11" customWidth="1"/>
    <col min="5122" max="5122" width="11.77734375" style="11" customWidth="1"/>
    <col min="5123" max="5123" width="15.6640625" style="11" customWidth="1"/>
    <col min="5124" max="5124" width="13.5546875" style="11" customWidth="1"/>
    <col min="5125" max="5125" width="13.44140625" style="11" customWidth="1"/>
    <col min="5126" max="5126" width="19.109375" style="11" customWidth="1"/>
    <col min="5127" max="5131" width="12.44140625" style="11" customWidth="1"/>
    <col min="5132" max="5132" width="15.109375" style="11" customWidth="1"/>
    <col min="5133" max="5138" width="12.44140625" style="11" customWidth="1"/>
    <col min="5139" max="5139" width="16.88671875" style="11" customWidth="1"/>
    <col min="5140" max="5140" width="13.44140625" style="11" customWidth="1"/>
    <col min="5141" max="5141" width="16.21875" style="11" customWidth="1"/>
    <col min="5142" max="5142" width="11" style="11" customWidth="1"/>
    <col min="5143" max="5376" width="10" style="11"/>
    <col min="5377" max="5377" width="5.21875" style="11" customWidth="1"/>
    <col min="5378" max="5378" width="11.77734375" style="11" customWidth="1"/>
    <col min="5379" max="5379" width="15.6640625" style="11" customWidth="1"/>
    <col min="5380" max="5380" width="13.5546875" style="11" customWidth="1"/>
    <col min="5381" max="5381" width="13.44140625" style="11" customWidth="1"/>
    <col min="5382" max="5382" width="19.109375" style="11" customWidth="1"/>
    <col min="5383" max="5387" width="12.44140625" style="11" customWidth="1"/>
    <col min="5388" max="5388" width="15.109375" style="11" customWidth="1"/>
    <col min="5389" max="5394" width="12.44140625" style="11" customWidth="1"/>
    <col min="5395" max="5395" width="16.88671875" style="11" customWidth="1"/>
    <col min="5396" max="5396" width="13.44140625" style="11" customWidth="1"/>
    <col min="5397" max="5397" width="16.21875" style="11" customWidth="1"/>
    <col min="5398" max="5398" width="11" style="11" customWidth="1"/>
    <col min="5399" max="5632" width="10" style="11"/>
    <col min="5633" max="5633" width="5.21875" style="11" customWidth="1"/>
    <col min="5634" max="5634" width="11.77734375" style="11" customWidth="1"/>
    <col min="5635" max="5635" width="15.6640625" style="11" customWidth="1"/>
    <col min="5636" max="5636" width="13.5546875" style="11" customWidth="1"/>
    <col min="5637" max="5637" width="13.44140625" style="11" customWidth="1"/>
    <col min="5638" max="5638" width="19.109375" style="11" customWidth="1"/>
    <col min="5639" max="5643" width="12.44140625" style="11" customWidth="1"/>
    <col min="5644" max="5644" width="15.109375" style="11" customWidth="1"/>
    <col min="5645" max="5650" width="12.44140625" style="11" customWidth="1"/>
    <col min="5651" max="5651" width="16.88671875" style="11" customWidth="1"/>
    <col min="5652" max="5652" width="13.44140625" style="11" customWidth="1"/>
    <col min="5653" max="5653" width="16.21875" style="11" customWidth="1"/>
    <col min="5654" max="5654" width="11" style="11" customWidth="1"/>
    <col min="5655" max="5888" width="10" style="11"/>
    <col min="5889" max="5889" width="5.21875" style="11" customWidth="1"/>
    <col min="5890" max="5890" width="11.77734375" style="11" customWidth="1"/>
    <col min="5891" max="5891" width="15.6640625" style="11" customWidth="1"/>
    <col min="5892" max="5892" width="13.5546875" style="11" customWidth="1"/>
    <col min="5893" max="5893" width="13.44140625" style="11" customWidth="1"/>
    <col min="5894" max="5894" width="19.109375" style="11" customWidth="1"/>
    <col min="5895" max="5899" width="12.44140625" style="11" customWidth="1"/>
    <col min="5900" max="5900" width="15.109375" style="11" customWidth="1"/>
    <col min="5901" max="5906" width="12.44140625" style="11" customWidth="1"/>
    <col min="5907" max="5907" width="16.88671875" style="11" customWidth="1"/>
    <col min="5908" max="5908" width="13.44140625" style="11" customWidth="1"/>
    <col min="5909" max="5909" width="16.21875" style="11" customWidth="1"/>
    <col min="5910" max="5910" width="11" style="11" customWidth="1"/>
    <col min="5911" max="6144" width="10" style="11"/>
    <col min="6145" max="6145" width="5.21875" style="11" customWidth="1"/>
    <col min="6146" max="6146" width="11.77734375" style="11" customWidth="1"/>
    <col min="6147" max="6147" width="15.6640625" style="11" customWidth="1"/>
    <col min="6148" max="6148" width="13.5546875" style="11" customWidth="1"/>
    <col min="6149" max="6149" width="13.44140625" style="11" customWidth="1"/>
    <col min="6150" max="6150" width="19.109375" style="11" customWidth="1"/>
    <col min="6151" max="6155" width="12.44140625" style="11" customWidth="1"/>
    <col min="6156" max="6156" width="15.109375" style="11" customWidth="1"/>
    <col min="6157" max="6162" width="12.44140625" style="11" customWidth="1"/>
    <col min="6163" max="6163" width="16.88671875" style="11" customWidth="1"/>
    <col min="6164" max="6164" width="13.44140625" style="11" customWidth="1"/>
    <col min="6165" max="6165" width="16.21875" style="11" customWidth="1"/>
    <col min="6166" max="6166" width="11" style="11" customWidth="1"/>
    <col min="6167" max="6400" width="10" style="11"/>
    <col min="6401" max="6401" width="5.21875" style="11" customWidth="1"/>
    <col min="6402" max="6402" width="11.77734375" style="11" customWidth="1"/>
    <col min="6403" max="6403" width="15.6640625" style="11" customWidth="1"/>
    <col min="6404" max="6404" width="13.5546875" style="11" customWidth="1"/>
    <col min="6405" max="6405" width="13.44140625" style="11" customWidth="1"/>
    <col min="6406" max="6406" width="19.109375" style="11" customWidth="1"/>
    <col min="6407" max="6411" width="12.44140625" style="11" customWidth="1"/>
    <col min="6412" max="6412" width="15.109375" style="11" customWidth="1"/>
    <col min="6413" max="6418" width="12.44140625" style="11" customWidth="1"/>
    <col min="6419" max="6419" width="16.88671875" style="11" customWidth="1"/>
    <col min="6420" max="6420" width="13.44140625" style="11" customWidth="1"/>
    <col min="6421" max="6421" width="16.21875" style="11" customWidth="1"/>
    <col min="6422" max="6422" width="11" style="11" customWidth="1"/>
    <col min="6423" max="6656" width="10" style="11"/>
    <col min="6657" max="6657" width="5.21875" style="11" customWidth="1"/>
    <col min="6658" max="6658" width="11.77734375" style="11" customWidth="1"/>
    <col min="6659" max="6659" width="15.6640625" style="11" customWidth="1"/>
    <col min="6660" max="6660" width="13.5546875" style="11" customWidth="1"/>
    <col min="6661" max="6661" width="13.44140625" style="11" customWidth="1"/>
    <col min="6662" max="6662" width="19.109375" style="11" customWidth="1"/>
    <col min="6663" max="6667" width="12.44140625" style="11" customWidth="1"/>
    <col min="6668" max="6668" width="15.109375" style="11" customWidth="1"/>
    <col min="6669" max="6674" width="12.44140625" style="11" customWidth="1"/>
    <col min="6675" max="6675" width="16.88671875" style="11" customWidth="1"/>
    <col min="6676" max="6676" width="13.44140625" style="11" customWidth="1"/>
    <col min="6677" max="6677" width="16.21875" style="11" customWidth="1"/>
    <col min="6678" max="6678" width="11" style="11" customWidth="1"/>
    <col min="6679" max="6912" width="10" style="11"/>
    <col min="6913" max="6913" width="5.21875" style="11" customWidth="1"/>
    <col min="6914" max="6914" width="11.77734375" style="11" customWidth="1"/>
    <col min="6915" max="6915" width="15.6640625" style="11" customWidth="1"/>
    <col min="6916" max="6916" width="13.5546875" style="11" customWidth="1"/>
    <col min="6917" max="6917" width="13.44140625" style="11" customWidth="1"/>
    <col min="6918" max="6918" width="19.109375" style="11" customWidth="1"/>
    <col min="6919" max="6923" width="12.44140625" style="11" customWidth="1"/>
    <col min="6924" max="6924" width="15.109375" style="11" customWidth="1"/>
    <col min="6925" max="6930" width="12.44140625" style="11" customWidth="1"/>
    <col min="6931" max="6931" width="16.88671875" style="11" customWidth="1"/>
    <col min="6932" max="6932" width="13.44140625" style="11" customWidth="1"/>
    <col min="6933" max="6933" width="16.21875" style="11" customWidth="1"/>
    <col min="6934" max="6934" width="11" style="11" customWidth="1"/>
    <col min="6935" max="7168" width="10" style="11"/>
    <col min="7169" max="7169" width="5.21875" style="11" customWidth="1"/>
    <col min="7170" max="7170" width="11.77734375" style="11" customWidth="1"/>
    <col min="7171" max="7171" width="15.6640625" style="11" customWidth="1"/>
    <col min="7172" max="7172" width="13.5546875" style="11" customWidth="1"/>
    <col min="7173" max="7173" width="13.44140625" style="11" customWidth="1"/>
    <col min="7174" max="7174" width="19.109375" style="11" customWidth="1"/>
    <col min="7175" max="7179" width="12.44140625" style="11" customWidth="1"/>
    <col min="7180" max="7180" width="15.109375" style="11" customWidth="1"/>
    <col min="7181" max="7186" width="12.44140625" style="11" customWidth="1"/>
    <col min="7187" max="7187" width="16.88671875" style="11" customWidth="1"/>
    <col min="7188" max="7188" width="13.44140625" style="11" customWidth="1"/>
    <col min="7189" max="7189" width="16.21875" style="11" customWidth="1"/>
    <col min="7190" max="7190" width="11" style="11" customWidth="1"/>
    <col min="7191" max="7424" width="10" style="11"/>
    <col min="7425" max="7425" width="5.21875" style="11" customWidth="1"/>
    <col min="7426" max="7426" width="11.77734375" style="11" customWidth="1"/>
    <col min="7427" max="7427" width="15.6640625" style="11" customWidth="1"/>
    <col min="7428" max="7428" width="13.5546875" style="11" customWidth="1"/>
    <col min="7429" max="7429" width="13.44140625" style="11" customWidth="1"/>
    <col min="7430" max="7430" width="19.109375" style="11" customWidth="1"/>
    <col min="7431" max="7435" width="12.44140625" style="11" customWidth="1"/>
    <col min="7436" max="7436" width="15.109375" style="11" customWidth="1"/>
    <col min="7437" max="7442" width="12.44140625" style="11" customWidth="1"/>
    <col min="7443" max="7443" width="16.88671875" style="11" customWidth="1"/>
    <col min="7444" max="7444" width="13.44140625" style="11" customWidth="1"/>
    <col min="7445" max="7445" width="16.21875" style="11" customWidth="1"/>
    <col min="7446" max="7446" width="11" style="11" customWidth="1"/>
    <col min="7447" max="7680" width="10" style="11"/>
    <col min="7681" max="7681" width="5.21875" style="11" customWidth="1"/>
    <col min="7682" max="7682" width="11.77734375" style="11" customWidth="1"/>
    <col min="7683" max="7683" width="15.6640625" style="11" customWidth="1"/>
    <col min="7684" max="7684" width="13.5546875" style="11" customWidth="1"/>
    <col min="7685" max="7685" width="13.44140625" style="11" customWidth="1"/>
    <col min="7686" max="7686" width="19.109375" style="11" customWidth="1"/>
    <col min="7687" max="7691" width="12.44140625" style="11" customWidth="1"/>
    <col min="7692" max="7692" width="15.109375" style="11" customWidth="1"/>
    <col min="7693" max="7698" width="12.44140625" style="11" customWidth="1"/>
    <col min="7699" max="7699" width="16.88671875" style="11" customWidth="1"/>
    <col min="7700" max="7700" width="13.44140625" style="11" customWidth="1"/>
    <col min="7701" max="7701" width="16.21875" style="11" customWidth="1"/>
    <col min="7702" max="7702" width="11" style="11" customWidth="1"/>
    <col min="7703" max="7936" width="10" style="11"/>
    <col min="7937" max="7937" width="5.21875" style="11" customWidth="1"/>
    <col min="7938" max="7938" width="11.77734375" style="11" customWidth="1"/>
    <col min="7939" max="7939" width="15.6640625" style="11" customWidth="1"/>
    <col min="7940" max="7940" width="13.5546875" style="11" customWidth="1"/>
    <col min="7941" max="7941" width="13.44140625" style="11" customWidth="1"/>
    <col min="7942" max="7942" width="19.109375" style="11" customWidth="1"/>
    <col min="7943" max="7947" width="12.44140625" style="11" customWidth="1"/>
    <col min="7948" max="7948" width="15.109375" style="11" customWidth="1"/>
    <col min="7949" max="7954" width="12.44140625" style="11" customWidth="1"/>
    <col min="7955" max="7955" width="16.88671875" style="11" customWidth="1"/>
    <col min="7956" max="7956" width="13.44140625" style="11" customWidth="1"/>
    <col min="7957" max="7957" width="16.21875" style="11" customWidth="1"/>
    <col min="7958" max="7958" width="11" style="11" customWidth="1"/>
    <col min="7959" max="8192" width="10" style="11"/>
    <col min="8193" max="8193" width="5.21875" style="11" customWidth="1"/>
    <col min="8194" max="8194" width="11.77734375" style="11" customWidth="1"/>
    <col min="8195" max="8195" width="15.6640625" style="11" customWidth="1"/>
    <col min="8196" max="8196" width="13.5546875" style="11" customWidth="1"/>
    <col min="8197" max="8197" width="13.44140625" style="11" customWidth="1"/>
    <col min="8198" max="8198" width="19.109375" style="11" customWidth="1"/>
    <col min="8199" max="8203" width="12.44140625" style="11" customWidth="1"/>
    <col min="8204" max="8204" width="15.109375" style="11" customWidth="1"/>
    <col min="8205" max="8210" width="12.44140625" style="11" customWidth="1"/>
    <col min="8211" max="8211" width="16.88671875" style="11" customWidth="1"/>
    <col min="8212" max="8212" width="13.44140625" style="11" customWidth="1"/>
    <col min="8213" max="8213" width="16.21875" style="11" customWidth="1"/>
    <col min="8214" max="8214" width="11" style="11" customWidth="1"/>
    <col min="8215" max="8448" width="10" style="11"/>
    <col min="8449" max="8449" width="5.21875" style="11" customWidth="1"/>
    <col min="8450" max="8450" width="11.77734375" style="11" customWidth="1"/>
    <col min="8451" max="8451" width="15.6640625" style="11" customWidth="1"/>
    <col min="8452" max="8452" width="13.5546875" style="11" customWidth="1"/>
    <col min="8453" max="8453" width="13.44140625" style="11" customWidth="1"/>
    <col min="8454" max="8454" width="19.109375" style="11" customWidth="1"/>
    <col min="8455" max="8459" width="12.44140625" style="11" customWidth="1"/>
    <col min="8460" max="8460" width="15.109375" style="11" customWidth="1"/>
    <col min="8461" max="8466" width="12.44140625" style="11" customWidth="1"/>
    <col min="8467" max="8467" width="16.88671875" style="11" customWidth="1"/>
    <col min="8468" max="8468" width="13.44140625" style="11" customWidth="1"/>
    <col min="8469" max="8469" width="16.21875" style="11" customWidth="1"/>
    <col min="8470" max="8470" width="11" style="11" customWidth="1"/>
    <col min="8471" max="8704" width="10" style="11"/>
    <col min="8705" max="8705" width="5.21875" style="11" customWidth="1"/>
    <col min="8706" max="8706" width="11.77734375" style="11" customWidth="1"/>
    <col min="8707" max="8707" width="15.6640625" style="11" customWidth="1"/>
    <col min="8708" max="8708" width="13.5546875" style="11" customWidth="1"/>
    <col min="8709" max="8709" width="13.44140625" style="11" customWidth="1"/>
    <col min="8710" max="8710" width="19.109375" style="11" customWidth="1"/>
    <col min="8711" max="8715" width="12.44140625" style="11" customWidth="1"/>
    <col min="8716" max="8716" width="15.109375" style="11" customWidth="1"/>
    <col min="8717" max="8722" width="12.44140625" style="11" customWidth="1"/>
    <col min="8723" max="8723" width="16.88671875" style="11" customWidth="1"/>
    <col min="8724" max="8724" width="13.44140625" style="11" customWidth="1"/>
    <col min="8725" max="8725" width="16.21875" style="11" customWidth="1"/>
    <col min="8726" max="8726" width="11" style="11" customWidth="1"/>
    <col min="8727" max="8960" width="10" style="11"/>
    <col min="8961" max="8961" width="5.21875" style="11" customWidth="1"/>
    <col min="8962" max="8962" width="11.77734375" style="11" customWidth="1"/>
    <col min="8963" max="8963" width="15.6640625" style="11" customWidth="1"/>
    <col min="8964" max="8964" width="13.5546875" style="11" customWidth="1"/>
    <col min="8965" max="8965" width="13.44140625" style="11" customWidth="1"/>
    <col min="8966" max="8966" width="19.109375" style="11" customWidth="1"/>
    <col min="8967" max="8971" width="12.44140625" style="11" customWidth="1"/>
    <col min="8972" max="8972" width="15.109375" style="11" customWidth="1"/>
    <col min="8973" max="8978" width="12.44140625" style="11" customWidth="1"/>
    <col min="8979" max="8979" width="16.88671875" style="11" customWidth="1"/>
    <col min="8980" max="8980" width="13.44140625" style="11" customWidth="1"/>
    <col min="8981" max="8981" width="16.21875" style="11" customWidth="1"/>
    <col min="8982" max="8982" width="11" style="11" customWidth="1"/>
    <col min="8983" max="9216" width="10" style="11"/>
    <col min="9217" max="9217" width="5.21875" style="11" customWidth="1"/>
    <col min="9218" max="9218" width="11.77734375" style="11" customWidth="1"/>
    <col min="9219" max="9219" width="15.6640625" style="11" customWidth="1"/>
    <col min="9220" max="9220" width="13.5546875" style="11" customWidth="1"/>
    <col min="9221" max="9221" width="13.44140625" style="11" customWidth="1"/>
    <col min="9222" max="9222" width="19.109375" style="11" customWidth="1"/>
    <col min="9223" max="9227" width="12.44140625" style="11" customWidth="1"/>
    <col min="9228" max="9228" width="15.109375" style="11" customWidth="1"/>
    <col min="9229" max="9234" width="12.44140625" style="11" customWidth="1"/>
    <col min="9235" max="9235" width="16.88671875" style="11" customWidth="1"/>
    <col min="9236" max="9236" width="13.44140625" style="11" customWidth="1"/>
    <col min="9237" max="9237" width="16.21875" style="11" customWidth="1"/>
    <col min="9238" max="9238" width="11" style="11" customWidth="1"/>
    <col min="9239" max="9472" width="10" style="11"/>
    <col min="9473" max="9473" width="5.21875" style="11" customWidth="1"/>
    <col min="9474" max="9474" width="11.77734375" style="11" customWidth="1"/>
    <col min="9475" max="9475" width="15.6640625" style="11" customWidth="1"/>
    <col min="9476" max="9476" width="13.5546875" style="11" customWidth="1"/>
    <col min="9477" max="9477" width="13.44140625" style="11" customWidth="1"/>
    <col min="9478" max="9478" width="19.109375" style="11" customWidth="1"/>
    <col min="9479" max="9483" width="12.44140625" style="11" customWidth="1"/>
    <col min="9484" max="9484" width="15.109375" style="11" customWidth="1"/>
    <col min="9485" max="9490" width="12.44140625" style="11" customWidth="1"/>
    <col min="9491" max="9491" width="16.88671875" style="11" customWidth="1"/>
    <col min="9492" max="9492" width="13.44140625" style="11" customWidth="1"/>
    <col min="9493" max="9493" width="16.21875" style="11" customWidth="1"/>
    <col min="9494" max="9494" width="11" style="11" customWidth="1"/>
    <col min="9495" max="9728" width="10" style="11"/>
    <col min="9729" max="9729" width="5.21875" style="11" customWidth="1"/>
    <col min="9730" max="9730" width="11.77734375" style="11" customWidth="1"/>
    <col min="9731" max="9731" width="15.6640625" style="11" customWidth="1"/>
    <col min="9732" max="9732" width="13.5546875" style="11" customWidth="1"/>
    <col min="9733" max="9733" width="13.44140625" style="11" customWidth="1"/>
    <col min="9734" max="9734" width="19.109375" style="11" customWidth="1"/>
    <col min="9735" max="9739" width="12.44140625" style="11" customWidth="1"/>
    <col min="9740" max="9740" width="15.109375" style="11" customWidth="1"/>
    <col min="9741" max="9746" width="12.44140625" style="11" customWidth="1"/>
    <col min="9747" max="9747" width="16.88671875" style="11" customWidth="1"/>
    <col min="9748" max="9748" width="13.44140625" style="11" customWidth="1"/>
    <col min="9749" max="9749" width="16.21875" style="11" customWidth="1"/>
    <col min="9750" max="9750" width="11" style="11" customWidth="1"/>
    <col min="9751" max="9984" width="10" style="11"/>
    <col min="9985" max="9985" width="5.21875" style="11" customWidth="1"/>
    <col min="9986" max="9986" width="11.77734375" style="11" customWidth="1"/>
    <col min="9987" max="9987" width="15.6640625" style="11" customWidth="1"/>
    <col min="9988" max="9988" width="13.5546875" style="11" customWidth="1"/>
    <col min="9989" max="9989" width="13.44140625" style="11" customWidth="1"/>
    <col min="9990" max="9990" width="19.109375" style="11" customWidth="1"/>
    <col min="9991" max="9995" width="12.44140625" style="11" customWidth="1"/>
    <col min="9996" max="9996" width="15.109375" style="11" customWidth="1"/>
    <col min="9997" max="10002" width="12.44140625" style="11" customWidth="1"/>
    <col min="10003" max="10003" width="16.88671875" style="11" customWidth="1"/>
    <col min="10004" max="10004" width="13.44140625" style="11" customWidth="1"/>
    <col min="10005" max="10005" width="16.21875" style="11" customWidth="1"/>
    <col min="10006" max="10006" width="11" style="11" customWidth="1"/>
    <col min="10007" max="10240" width="10" style="11"/>
    <col min="10241" max="10241" width="5.21875" style="11" customWidth="1"/>
    <col min="10242" max="10242" width="11.77734375" style="11" customWidth="1"/>
    <col min="10243" max="10243" width="15.6640625" style="11" customWidth="1"/>
    <col min="10244" max="10244" width="13.5546875" style="11" customWidth="1"/>
    <col min="10245" max="10245" width="13.44140625" style="11" customWidth="1"/>
    <col min="10246" max="10246" width="19.109375" style="11" customWidth="1"/>
    <col min="10247" max="10251" width="12.44140625" style="11" customWidth="1"/>
    <col min="10252" max="10252" width="15.109375" style="11" customWidth="1"/>
    <col min="10253" max="10258" width="12.44140625" style="11" customWidth="1"/>
    <col min="10259" max="10259" width="16.88671875" style="11" customWidth="1"/>
    <col min="10260" max="10260" width="13.44140625" style="11" customWidth="1"/>
    <col min="10261" max="10261" width="16.21875" style="11" customWidth="1"/>
    <col min="10262" max="10262" width="11" style="11" customWidth="1"/>
    <col min="10263" max="10496" width="10" style="11"/>
    <col min="10497" max="10497" width="5.21875" style="11" customWidth="1"/>
    <col min="10498" max="10498" width="11.77734375" style="11" customWidth="1"/>
    <col min="10499" max="10499" width="15.6640625" style="11" customWidth="1"/>
    <col min="10500" max="10500" width="13.5546875" style="11" customWidth="1"/>
    <col min="10501" max="10501" width="13.44140625" style="11" customWidth="1"/>
    <col min="10502" max="10502" width="19.109375" style="11" customWidth="1"/>
    <col min="10503" max="10507" width="12.44140625" style="11" customWidth="1"/>
    <col min="10508" max="10508" width="15.109375" style="11" customWidth="1"/>
    <col min="10509" max="10514" width="12.44140625" style="11" customWidth="1"/>
    <col min="10515" max="10515" width="16.88671875" style="11" customWidth="1"/>
    <col min="10516" max="10516" width="13.44140625" style="11" customWidth="1"/>
    <col min="10517" max="10517" width="16.21875" style="11" customWidth="1"/>
    <col min="10518" max="10518" width="11" style="11" customWidth="1"/>
    <col min="10519" max="10752" width="10" style="11"/>
    <col min="10753" max="10753" width="5.21875" style="11" customWidth="1"/>
    <col min="10754" max="10754" width="11.77734375" style="11" customWidth="1"/>
    <col min="10755" max="10755" width="15.6640625" style="11" customWidth="1"/>
    <col min="10756" max="10756" width="13.5546875" style="11" customWidth="1"/>
    <col min="10757" max="10757" width="13.44140625" style="11" customWidth="1"/>
    <col min="10758" max="10758" width="19.109375" style="11" customWidth="1"/>
    <col min="10759" max="10763" width="12.44140625" style="11" customWidth="1"/>
    <col min="10764" max="10764" width="15.109375" style="11" customWidth="1"/>
    <col min="10765" max="10770" width="12.44140625" style="11" customWidth="1"/>
    <col min="10771" max="10771" width="16.88671875" style="11" customWidth="1"/>
    <col min="10772" max="10772" width="13.44140625" style="11" customWidth="1"/>
    <col min="10773" max="10773" width="16.21875" style="11" customWidth="1"/>
    <col min="10774" max="10774" width="11" style="11" customWidth="1"/>
    <col min="10775" max="11008" width="10" style="11"/>
    <col min="11009" max="11009" width="5.21875" style="11" customWidth="1"/>
    <col min="11010" max="11010" width="11.77734375" style="11" customWidth="1"/>
    <col min="11011" max="11011" width="15.6640625" style="11" customWidth="1"/>
    <col min="11012" max="11012" width="13.5546875" style="11" customWidth="1"/>
    <col min="11013" max="11013" width="13.44140625" style="11" customWidth="1"/>
    <col min="11014" max="11014" width="19.109375" style="11" customWidth="1"/>
    <col min="11015" max="11019" width="12.44140625" style="11" customWidth="1"/>
    <col min="11020" max="11020" width="15.109375" style="11" customWidth="1"/>
    <col min="11021" max="11026" width="12.44140625" style="11" customWidth="1"/>
    <col min="11027" max="11027" width="16.88671875" style="11" customWidth="1"/>
    <col min="11028" max="11028" width="13.44140625" style="11" customWidth="1"/>
    <col min="11029" max="11029" width="16.21875" style="11" customWidth="1"/>
    <col min="11030" max="11030" width="11" style="11" customWidth="1"/>
    <col min="11031" max="11264" width="10" style="11"/>
    <col min="11265" max="11265" width="5.21875" style="11" customWidth="1"/>
    <col min="11266" max="11266" width="11.77734375" style="11" customWidth="1"/>
    <col min="11267" max="11267" width="15.6640625" style="11" customWidth="1"/>
    <col min="11268" max="11268" width="13.5546875" style="11" customWidth="1"/>
    <col min="11269" max="11269" width="13.44140625" style="11" customWidth="1"/>
    <col min="11270" max="11270" width="19.109375" style="11" customWidth="1"/>
    <col min="11271" max="11275" width="12.44140625" style="11" customWidth="1"/>
    <col min="11276" max="11276" width="15.109375" style="11" customWidth="1"/>
    <col min="11277" max="11282" width="12.44140625" style="11" customWidth="1"/>
    <col min="11283" max="11283" width="16.88671875" style="11" customWidth="1"/>
    <col min="11284" max="11284" width="13.44140625" style="11" customWidth="1"/>
    <col min="11285" max="11285" width="16.21875" style="11" customWidth="1"/>
    <col min="11286" max="11286" width="11" style="11" customWidth="1"/>
    <col min="11287" max="11520" width="10" style="11"/>
    <col min="11521" max="11521" width="5.21875" style="11" customWidth="1"/>
    <col min="11522" max="11522" width="11.77734375" style="11" customWidth="1"/>
    <col min="11523" max="11523" width="15.6640625" style="11" customWidth="1"/>
    <col min="11524" max="11524" width="13.5546875" style="11" customWidth="1"/>
    <col min="11525" max="11525" width="13.44140625" style="11" customWidth="1"/>
    <col min="11526" max="11526" width="19.109375" style="11" customWidth="1"/>
    <col min="11527" max="11531" width="12.44140625" style="11" customWidth="1"/>
    <col min="11532" max="11532" width="15.109375" style="11" customWidth="1"/>
    <col min="11533" max="11538" width="12.44140625" style="11" customWidth="1"/>
    <col min="11539" max="11539" width="16.88671875" style="11" customWidth="1"/>
    <col min="11540" max="11540" width="13.44140625" style="11" customWidth="1"/>
    <col min="11541" max="11541" width="16.21875" style="11" customWidth="1"/>
    <col min="11542" max="11542" width="11" style="11" customWidth="1"/>
    <col min="11543" max="11776" width="10" style="11"/>
    <col min="11777" max="11777" width="5.21875" style="11" customWidth="1"/>
    <col min="11778" max="11778" width="11.77734375" style="11" customWidth="1"/>
    <col min="11779" max="11779" width="15.6640625" style="11" customWidth="1"/>
    <col min="11780" max="11780" width="13.5546875" style="11" customWidth="1"/>
    <col min="11781" max="11781" width="13.44140625" style="11" customWidth="1"/>
    <col min="11782" max="11782" width="19.109375" style="11" customWidth="1"/>
    <col min="11783" max="11787" width="12.44140625" style="11" customWidth="1"/>
    <col min="11788" max="11788" width="15.109375" style="11" customWidth="1"/>
    <col min="11789" max="11794" width="12.44140625" style="11" customWidth="1"/>
    <col min="11795" max="11795" width="16.88671875" style="11" customWidth="1"/>
    <col min="11796" max="11796" width="13.44140625" style="11" customWidth="1"/>
    <col min="11797" max="11797" width="16.21875" style="11" customWidth="1"/>
    <col min="11798" max="11798" width="11" style="11" customWidth="1"/>
    <col min="11799" max="12032" width="10" style="11"/>
    <col min="12033" max="12033" width="5.21875" style="11" customWidth="1"/>
    <col min="12034" max="12034" width="11.77734375" style="11" customWidth="1"/>
    <col min="12035" max="12035" width="15.6640625" style="11" customWidth="1"/>
    <col min="12036" max="12036" width="13.5546875" style="11" customWidth="1"/>
    <col min="12037" max="12037" width="13.44140625" style="11" customWidth="1"/>
    <col min="12038" max="12038" width="19.109375" style="11" customWidth="1"/>
    <col min="12039" max="12043" width="12.44140625" style="11" customWidth="1"/>
    <col min="12044" max="12044" width="15.109375" style="11" customWidth="1"/>
    <col min="12045" max="12050" width="12.44140625" style="11" customWidth="1"/>
    <col min="12051" max="12051" width="16.88671875" style="11" customWidth="1"/>
    <col min="12052" max="12052" width="13.44140625" style="11" customWidth="1"/>
    <col min="12053" max="12053" width="16.21875" style="11" customWidth="1"/>
    <col min="12054" max="12054" width="11" style="11" customWidth="1"/>
    <col min="12055" max="12288" width="10" style="11"/>
    <col min="12289" max="12289" width="5.21875" style="11" customWidth="1"/>
    <col min="12290" max="12290" width="11.77734375" style="11" customWidth="1"/>
    <col min="12291" max="12291" width="15.6640625" style="11" customWidth="1"/>
    <col min="12292" max="12292" width="13.5546875" style="11" customWidth="1"/>
    <col min="12293" max="12293" width="13.44140625" style="11" customWidth="1"/>
    <col min="12294" max="12294" width="19.109375" style="11" customWidth="1"/>
    <col min="12295" max="12299" width="12.44140625" style="11" customWidth="1"/>
    <col min="12300" max="12300" width="15.109375" style="11" customWidth="1"/>
    <col min="12301" max="12306" width="12.44140625" style="11" customWidth="1"/>
    <col min="12307" max="12307" width="16.88671875" style="11" customWidth="1"/>
    <col min="12308" max="12308" width="13.44140625" style="11" customWidth="1"/>
    <col min="12309" max="12309" width="16.21875" style="11" customWidth="1"/>
    <col min="12310" max="12310" width="11" style="11" customWidth="1"/>
    <col min="12311" max="12544" width="10" style="11"/>
    <col min="12545" max="12545" width="5.21875" style="11" customWidth="1"/>
    <col min="12546" max="12546" width="11.77734375" style="11" customWidth="1"/>
    <col min="12547" max="12547" width="15.6640625" style="11" customWidth="1"/>
    <col min="12548" max="12548" width="13.5546875" style="11" customWidth="1"/>
    <col min="12549" max="12549" width="13.44140625" style="11" customWidth="1"/>
    <col min="12550" max="12550" width="19.109375" style="11" customWidth="1"/>
    <col min="12551" max="12555" width="12.44140625" style="11" customWidth="1"/>
    <col min="12556" max="12556" width="15.109375" style="11" customWidth="1"/>
    <col min="12557" max="12562" width="12.44140625" style="11" customWidth="1"/>
    <col min="12563" max="12563" width="16.88671875" style="11" customWidth="1"/>
    <col min="12564" max="12564" width="13.44140625" style="11" customWidth="1"/>
    <col min="12565" max="12565" width="16.21875" style="11" customWidth="1"/>
    <col min="12566" max="12566" width="11" style="11" customWidth="1"/>
    <col min="12567" max="12800" width="10" style="11"/>
    <col min="12801" max="12801" width="5.21875" style="11" customWidth="1"/>
    <col min="12802" max="12802" width="11.77734375" style="11" customWidth="1"/>
    <col min="12803" max="12803" width="15.6640625" style="11" customWidth="1"/>
    <col min="12804" max="12804" width="13.5546875" style="11" customWidth="1"/>
    <col min="12805" max="12805" width="13.44140625" style="11" customWidth="1"/>
    <col min="12806" max="12806" width="19.109375" style="11" customWidth="1"/>
    <col min="12807" max="12811" width="12.44140625" style="11" customWidth="1"/>
    <col min="12812" max="12812" width="15.109375" style="11" customWidth="1"/>
    <col min="12813" max="12818" width="12.44140625" style="11" customWidth="1"/>
    <col min="12819" max="12819" width="16.88671875" style="11" customWidth="1"/>
    <col min="12820" max="12820" width="13.44140625" style="11" customWidth="1"/>
    <col min="12821" max="12821" width="16.21875" style="11" customWidth="1"/>
    <col min="12822" max="12822" width="11" style="11" customWidth="1"/>
    <col min="12823" max="13056" width="10" style="11"/>
    <col min="13057" max="13057" width="5.21875" style="11" customWidth="1"/>
    <col min="13058" max="13058" width="11.77734375" style="11" customWidth="1"/>
    <col min="13059" max="13059" width="15.6640625" style="11" customWidth="1"/>
    <col min="13060" max="13060" width="13.5546875" style="11" customWidth="1"/>
    <col min="13061" max="13061" width="13.44140625" style="11" customWidth="1"/>
    <col min="13062" max="13062" width="19.109375" style="11" customWidth="1"/>
    <col min="13063" max="13067" width="12.44140625" style="11" customWidth="1"/>
    <col min="13068" max="13068" width="15.109375" style="11" customWidth="1"/>
    <col min="13069" max="13074" width="12.44140625" style="11" customWidth="1"/>
    <col min="13075" max="13075" width="16.88671875" style="11" customWidth="1"/>
    <col min="13076" max="13076" width="13.44140625" style="11" customWidth="1"/>
    <col min="13077" max="13077" width="16.21875" style="11" customWidth="1"/>
    <col min="13078" max="13078" width="11" style="11" customWidth="1"/>
    <col min="13079" max="13312" width="10" style="11"/>
    <col min="13313" max="13313" width="5.21875" style="11" customWidth="1"/>
    <col min="13314" max="13314" width="11.77734375" style="11" customWidth="1"/>
    <col min="13315" max="13315" width="15.6640625" style="11" customWidth="1"/>
    <col min="13316" max="13316" width="13.5546875" style="11" customWidth="1"/>
    <col min="13317" max="13317" width="13.44140625" style="11" customWidth="1"/>
    <col min="13318" max="13318" width="19.109375" style="11" customWidth="1"/>
    <col min="13319" max="13323" width="12.44140625" style="11" customWidth="1"/>
    <col min="13324" max="13324" width="15.109375" style="11" customWidth="1"/>
    <col min="13325" max="13330" width="12.44140625" style="11" customWidth="1"/>
    <col min="13331" max="13331" width="16.88671875" style="11" customWidth="1"/>
    <col min="13332" max="13332" width="13.44140625" style="11" customWidth="1"/>
    <col min="13333" max="13333" width="16.21875" style="11" customWidth="1"/>
    <col min="13334" max="13334" width="11" style="11" customWidth="1"/>
    <col min="13335" max="13568" width="10" style="11"/>
    <col min="13569" max="13569" width="5.21875" style="11" customWidth="1"/>
    <col min="13570" max="13570" width="11.77734375" style="11" customWidth="1"/>
    <col min="13571" max="13571" width="15.6640625" style="11" customWidth="1"/>
    <col min="13572" max="13572" width="13.5546875" style="11" customWidth="1"/>
    <col min="13573" max="13573" width="13.44140625" style="11" customWidth="1"/>
    <col min="13574" max="13574" width="19.109375" style="11" customWidth="1"/>
    <col min="13575" max="13579" width="12.44140625" style="11" customWidth="1"/>
    <col min="13580" max="13580" width="15.109375" style="11" customWidth="1"/>
    <col min="13581" max="13586" width="12.44140625" style="11" customWidth="1"/>
    <col min="13587" max="13587" width="16.88671875" style="11" customWidth="1"/>
    <col min="13588" max="13588" width="13.44140625" style="11" customWidth="1"/>
    <col min="13589" max="13589" width="16.21875" style="11" customWidth="1"/>
    <col min="13590" max="13590" width="11" style="11" customWidth="1"/>
    <col min="13591" max="13824" width="10" style="11"/>
    <col min="13825" max="13825" width="5.21875" style="11" customWidth="1"/>
    <col min="13826" max="13826" width="11.77734375" style="11" customWidth="1"/>
    <col min="13827" max="13827" width="15.6640625" style="11" customWidth="1"/>
    <col min="13828" max="13828" width="13.5546875" style="11" customWidth="1"/>
    <col min="13829" max="13829" width="13.44140625" style="11" customWidth="1"/>
    <col min="13830" max="13830" width="19.109375" style="11" customWidth="1"/>
    <col min="13831" max="13835" width="12.44140625" style="11" customWidth="1"/>
    <col min="13836" max="13836" width="15.109375" style="11" customWidth="1"/>
    <col min="13837" max="13842" width="12.44140625" style="11" customWidth="1"/>
    <col min="13843" max="13843" width="16.88671875" style="11" customWidth="1"/>
    <col min="13844" max="13844" width="13.44140625" style="11" customWidth="1"/>
    <col min="13845" max="13845" width="16.21875" style="11" customWidth="1"/>
    <col min="13846" max="13846" width="11" style="11" customWidth="1"/>
    <col min="13847" max="14080" width="10" style="11"/>
    <col min="14081" max="14081" width="5.21875" style="11" customWidth="1"/>
    <col min="14082" max="14082" width="11.77734375" style="11" customWidth="1"/>
    <col min="14083" max="14083" width="15.6640625" style="11" customWidth="1"/>
    <col min="14084" max="14084" width="13.5546875" style="11" customWidth="1"/>
    <col min="14085" max="14085" width="13.44140625" style="11" customWidth="1"/>
    <col min="14086" max="14086" width="19.109375" style="11" customWidth="1"/>
    <col min="14087" max="14091" width="12.44140625" style="11" customWidth="1"/>
    <col min="14092" max="14092" width="15.109375" style="11" customWidth="1"/>
    <col min="14093" max="14098" width="12.44140625" style="11" customWidth="1"/>
    <col min="14099" max="14099" width="16.88671875" style="11" customWidth="1"/>
    <col min="14100" max="14100" width="13.44140625" style="11" customWidth="1"/>
    <col min="14101" max="14101" width="16.21875" style="11" customWidth="1"/>
    <col min="14102" max="14102" width="11" style="11" customWidth="1"/>
    <col min="14103" max="14336" width="10" style="11"/>
    <col min="14337" max="14337" width="5.21875" style="11" customWidth="1"/>
    <col min="14338" max="14338" width="11.77734375" style="11" customWidth="1"/>
    <col min="14339" max="14339" width="15.6640625" style="11" customWidth="1"/>
    <col min="14340" max="14340" width="13.5546875" style="11" customWidth="1"/>
    <col min="14341" max="14341" width="13.44140625" style="11" customWidth="1"/>
    <col min="14342" max="14342" width="19.109375" style="11" customWidth="1"/>
    <col min="14343" max="14347" width="12.44140625" style="11" customWidth="1"/>
    <col min="14348" max="14348" width="15.109375" style="11" customWidth="1"/>
    <col min="14349" max="14354" width="12.44140625" style="11" customWidth="1"/>
    <col min="14355" max="14355" width="16.88671875" style="11" customWidth="1"/>
    <col min="14356" max="14356" width="13.44140625" style="11" customWidth="1"/>
    <col min="14357" max="14357" width="16.21875" style="11" customWidth="1"/>
    <col min="14358" max="14358" width="11" style="11" customWidth="1"/>
    <col min="14359" max="14592" width="10" style="11"/>
    <col min="14593" max="14593" width="5.21875" style="11" customWidth="1"/>
    <col min="14594" max="14594" width="11.77734375" style="11" customWidth="1"/>
    <col min="14595" max="14595" width="15.6640625" style="11" customWidth="1"/>
    <col min="14596" max="14596" width="13.5546875" style="11" customWidth="1"/>
    <col min="14597" max="14597" width="13.44140625" style="11" customWidth="1"/>
    <col min="14598" max="14598" width="19.109375" style="11" customWidth="1"/>
    <col min="14599" max="14603" width="12.44140625" style="11" customWidth="1"/>
    <col min="14604" max="14604" width="15.109375" style="11" customWidth="1"/>
    <col min="14605" max="14610" width="12.44140625" style="11" customWidth="1"/>
    <col min="14611" max="14611" width="16.88671875" style="11" customWidth="1"/>
    <col min="14612" max="14612" width="13.44140625" style="11" customWidth="1"/>
    <col min="14613" max="14613" width="16.21875" style="11" customWidth="1"/>
    <col min="14614" max="14614" width="11" style="11" customWidth="1"/>
    <col min="14615" max="14848" width="10" style="11"/>
    <col min="14849" max="14849" width="5.21875" style="11" customWidth="1"/>
    <col min="14850" max="14850" width="11.77734375" style="11" customWidth="1"/>
    <col min="14851" max="14851" width="15.6640625" style="11" customWidth="1"/>
    <col min="14852" max="14852" width="13.5546875" style="11" customWidth="1"/>
    <col min="14853" max="14853" width="13.44140625" style="11" customWidth="1"/>
    <col min="14854" max="14854" width="19.109375" style="11" customWidth="1"/>
    <col min="14855" max="14859" width="12.44140625" style="11" customWidth="1"/>
    <col min="14860" max="14860" width="15.109375" style="11" customWidth="1"/>
    <col min="14861" max="14866" width="12.44140625" style="11" customWidth="1"/>
    <col min="14867" max="14867" width="16.88671875" style="11" customWidth="1"/>
    <col min="14868" max="14868" width="13.44140625" style="11" customWidth="1"/>
    <col min="14869" max="14869" width="16.21875" style="11" customWidth="1"/>
    <col min="14870" max="14870" width="11" style="11" customWidth="1"/>
    <col min="14871" max="15104" width="10" style="11"/>
    <col min="15105" max="15105" width="5.21875" style="11" customWidth="1"/>
    <col min="15106" max="15106" width="11.77734375" style="11" customWidth="1"/>
    <col min="15107" max="15107" width="15.6640625" style="11" customWidth="1"/>
    <col min="15108" max="15108" width="13.5546875" style="11" customWidth="1"/>
    <col min="15109" max="15109" width="13.44140625" style="11" customWidth="1"/>
    <col min="15110" max="15110" width="19.109375" style="11" customWidth="1"/>
    <col min="15111" max="15115" width="12.44140625" style="11" customWidth="1"/>
    <col min="15116" max="15116" width="15.109375" style="11" customWidth="1"/>
    <col min="15117" max="15122" width="12.44140625" style="11" customWidth="1"/>
    <col min="15123" max="15123" width="16.88671875" style="11" customWidth="1"/>
    <col min="15124" max="15124" width="13.44140625" style="11" customWidth="1"/>
    <col min="15125" max="15125" width="16.21875" style="11" customWidth="1"/>
    <col min="15126" max="15126" width="11" style="11" customWidth="1"/>
    <col min="15127" max="15360" width="10" style="11"/>
    <col min="15361" max="15361" width="5.21875" style="11" customWidth="1"/>
    <col min="15362" max="15362" width="11.77734375" style="11" customWidth="1"/>
    <col min="15363" max="15363" width="15.6640625" style="11" customWidth="1"/>
    <col min="15364" max="15364" width="13.5546875" style="11" customWidth="1"/>
    <col min="15365" max="15365" width="13.44140625" style="11" customWidth="1"/>
    <col min="15366" max="15366" width="19.109375" style="11" customWidth="1"/>
    <col min="15367" max="15371" width="12.44140625" style="11" customWidth="1"/>
    <col min="15372" max="15372" width="15.109375" style="11" customWidth="1"/>
    <col min="15373" max="15378" width="12.44140625" style="11" customWidth="1"/>
    <col min="15379" max="15379" width="16.88671875" style="11" customWidth="1"/>
    <col min="15380" max="15380" width="13.44140625" style="11" customWidth="1"/>
    <col min="15381" max="15381" width="16.21875" style="11" customWidth="1"/>
    <col min="15382" max="15382" width="11" style="11" customWidth="1"/>
    <col min="15383" max="15616" width="10" style="11"/>
    <col min="15617" max="15617" width="5.21875" style="11" customWidth="1"/>
    <col min="15618" max="15618" width="11.77734375" style="11" customWidth="1"/>
    <col min="15619" max="15619" width="15.6640625" style="11" customWidth="1"/>
    <col min="15620" max="15620" width="13.5546875" style="11" customWidth="1"/>
    <col min="15621" max="15621" width="13.44140625" style="11" customWidth="1"/>
    <col min="15622" max="15622" width="19.109375" style="11" customWidth="1"/>
    <col min="15623" max="15627" width="12.44140625" style="11" customWidth="1"/>
    <col min="15628" max="15628" width="15.109375" style="11" customWidth="1"/>
    <col min="15629" max="15634" width="12.44140625" style="11" customWidth="1"/>
    <col min="15635" max="15635" width="16.88671875" style="11" customWidth="1"/>
    <col min="15636" max="15636" width="13.44140625" style="11" customWidth="1"/>
    <col min="15637" max="15637" width="16.21875" style="11" customWidth="1"/>
    <col min="15638" max="15638" width="11" style="11" customWidth="1"/>
    <col min="15639" max="15872" width="10" style="11"/>
    <col min="15873" max="15873" width="5.21875" style="11" customWidth="1"/>
    <col min="15874" max="15874" width="11.77734375" style="11" customWidth="1"/>
    <col min="15875" max="15875" width="15.6640625" style="11" customWidth="1"/>
    <col min="15876" max="15876" width="13.5546875" style="11" customWidth="1"/>
    <col min="15877" max="15877" width="13.44140625" style="11" customWidth="1"/>
    <col min="15878" max="15878" width="19.109375" style="11" customWidth="1"/>
    <col min="15879" max="15883" width="12.44140625" style="11" customWidth="1"/>
    <col min="15884" max="15884" width="15.109375" style="11" customWidth="1"/>
    <col min="15885" max="15890" width="12.44140625" style="11" customWidth="1"/>
    <col min="15891" max="15891" width="16.88671875" style="11" customWidth="1"/>
    <col min="15892" max="15892" width="13.44140625" style="11" customWidth="1"/>
    <col min="15893" max="15893" width="16.21875" style="11" customWidth="1"/>
    <col min="15894" max="15894" width="11" style="11" customWidth="1"/>
    <col min="15895" max="16128" width="10" style="11"/>
    <col min="16129" max="16129" width="5.21875" style="11" customWidth="1"/>
    <col min="16130" max="16130" width="11.77734375" style="11" customWidth="1"/>
    <col min="16131" max="16131" width="15.6640625" style="11" customWidth="1"/>
    <col min="16132" max="16132" width="13.5546875" style="11" customWidth="1"/>
    <col min="16133" max="16133" width="13.44140625" style="11" customWidth="1"/>
    <col min="16134" max="16134" width="19.109375" style="11" customWidth="1"/>
    <col min="16135" max="16139" width="12.44140625" style="11" customWidth="1"/>
    <col min="16140" max="16140" width="15.109375" style="11" customWidth="1"/>
    <col min="16141" max="16146" width="12.44140625" style="11" customWidth="1"/>
    <col min="16147" max="16147" width="16.88671875" style="11" customWidth="1"/>
    <col min="16148" max="16148" width="13.44140625" style="11" customWidth="1"/>
    <col min="16149" max="16149" width="16.21875" style="11" customWidth="1"/>
    <col min="16150" max="16150" width="11" style="11" customWidth="1"/>
    <col min="16151" max="16384" width="10" style="11"/>
  </cols>
  <sheetData>
    <row r="1" spans="1:22" ht="38.25" customHeight="1">
      <c r="A1" s="176"/>
      <c r="B1" s="176"/>
    </row>
    <row r="2" spans="1:22" ht="54.75" customHeight="1">
      <c r="A2" s="167" t="s">
        <v>406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24" customHeight="1" thickBot="1">
      <c r="S3" s="177" t="s">
        <v>10</v>
      </c>
      <c r="T3" s="177"/>
      <c r="U3" s="177"/>
      <c r="V3" s="177"/>
    </row>
    <row r="4" spans="1:22" s="119" customFormat="1" ht="36.75" customHeight="1">
      <c r="A4" s="178" t="s">
        <v>11</v>
      </c>
      <c r="B4" s="180" t="s">
        <v>12</v>
      </c>
      <c r="C4" s="180"/>
      <c r="D4" s="193" t="s">
        <v>129</v>
      </c>
      <c r="E4" s="193"/>
      <c r="F4" s="193"/>
      <c r="G4" s="193" t="s">
        <v>13</v>
      </c>
      <c r="H4" s="193"/>
      <c r="I4" s="193"/>
      <c r="J4" s="193" t="s">
        <v>130</v>
      </c>
      <c r="K4" s="193"/>
      <c r="L4" s="193"/>
      <c r="M4" s="194" t="s">
        <v>14</v>
      </c>
      <c r="N4" s="195"/>
      <c r="O4" s="196"/>
      <c r="P4" s="193" t="s">
        <v>203</v>
      </c>
      <c r="Q4" s="193"/>
      <c r="R4" s="193"/>
      <c r="S4" s="186" t="s">
        <v>15</v>
      </c>
      <c r="T4" s="186"/>
      <c r="U4" s="186"/>
      <c r="V4" s="183" t="s">
        <v>16</v>
      </c>
    </row>
    <row r="5" spans="1:22" s="14" customFormat="1" ht="46.95" customHeight="1">
      <c r="A5" s="179"/>
      <c r="B5" s="192"/>
      <c r="C5" s="192"/>
      <c r="D5" s="73" t="s">
        <v>17</v>
      </c>
      <c r="E5" s="73" t="s">
        <v>18</v>
      </c>
      <c r="F5" s="126" t="s">
        <v>20</v>
      </c>
      <c r="G5" s="74" t="s">
        <v>17</v>
      </c>
      <c r="H5" s="74" t="s">
        <v>18</v>
      </c>
      <c r="I5" s="74" t="s">
        <v>19</v>
      </c>
      <c r="J5" s="74" t="s">
        <v>17</v>
      </c>
      <c r="K5" s="74" t="s">
        <v>18</v>
      </c>
      <c r="L5" s="74" t="s">
        <v>20</v>
      </c>
      <c r="M5" s="74" t="s">
        <v>17</v>
      </c>
      <c r="N5" s="74" t="s">
        <v>18</v>
      </c>
      <c r="O5" s="74" t="s">
        <v>20</v>
      </c>
      <c r="P5" s="74" t="s">
        <v>17</v>
      </c>
      <c r="Q5" s="74" t="s">
        <v>18</v>
      </c>
      <c r="R5" s="74" t="s">
        <v>20</v>
      </c>
      <c r="S5" s="73" t="s">
        <v>17</v>
      </c>
      <c r="T5" s="73" t="s">
        <v>18</v>
      </c>
      <c r="U5" s="73" t="s">
        <v>21</v>
      </c>
      <c r="V5" s="184"/>
    </row>
    <row r="6" spans="1:22" s="20" customFormat="1" ht="36.75" customHeight="1">
      <c r="A6" s="46">
        <v>1</v>
      </c>
      <c r="B6" s="187" t="s">
        <v>88</v>
      </c>
      <c r="C6" s="75" t="s">
        <v>89</v>
      </c>
      <c r="D6" s="76">
        <f>F6*210/10000</f>
        <v>39.92163</v>
      </c>
      <c r="E6" s="76">
        <f>F6*410/10000</f>
        <v>77.942230000000009</v>
      </c>
      <c r="F6" s="75">
        <v>1901.03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133">
        <f t="shared" ref="S6:S42" si="0">D6+G6+P6+J6+M6</f>
        <v>39.92163</v>
      </c>
      <c r="T6" s="133">
        <f t="shared" ref="T6:T42" si="1">E6+H6+Q6+N6+K6</f>
        <v>77.942230000000009</v>
      </c>
      <c r="U6" s="133">
        <f>S6+T6</f>
        <v>117.86386000000002</v>
      </c>
      <c r="V6" s="122"/>
    </row>
    <row r="7" spans="1:22" s="20" customFormat="1" ht="36.75" customHeight="1">
      <c r="A7" s="46">
        <v>2</v>
      </c>
      <c r="B7" s="188"/>
      <c r="C7" s="75" t="s">
        <v>204</v>
      </c>
      <c r="D7" s="76">
        <f t="shared" ref="D7:D37" si="2">F7*210/10000</f>
        <v>11.09829</v>
      </c>
      <c r="E7" s="76">
        <f t="shared" ref="E7:E37" si="3">F7*410/10000</f>
        <v>21.668089999999999</v>
      </c>
      <c r="F7" s="75">
        <v>528.49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133">
        <f t="shared" si="0"/>
        <v>11.09829</v>
      </c>
      <c r="T7" s="133">
        <f t="shared" si="1"/>
        <v>21.668089999999999</v>
      </c>
      <c r="U7" s="133">
        <f t="shared" ref="U7:U42" si="4">S7+T7</f>
        <v>32.766379999999998</v>
      </c>
      <c r="V7" s="122"/>
    </row>
    <row r="8" spans="1:22" s="20" customFormat="1" ht="36.75" customHeight="1">
      <c r="A8" s="46">
        <v>3</v>
      </c>
      <c r="B8" s="188"/>
      <c r="C8" s="75" t="s">
        <v>90</v>
      </c>
      <c r="D8" s="76"/>
      <c r="E8" s="76"/>
      <c r="F8" s="75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133">
        <f t="shared" si="0"/>
        <v>0</v>
      </c>
      <c r="T8" s="133">
        <f t="shared" si="1"/>
        <v>0</v>
      </c>
      <c r="U8" s="133">
        <f t="shared" si="4"/>
        <v>0</v>
      </c>
      <c r="V8" s="122"/>
    </row>
    <row r="9" spans="1:22" s="20" customFormat="1" ht="36.75" customHeight="1">
      <c r="A9" s="46">
        <v>4</v>
      </c>
      <c r="B9" s="188"/>
      <c r="C9" s="75" t="s">
        <v>91</v>
      </c>
      <c r="D9" s="76">
        <f t="shared" si="2"/>
        <v>35.61054</v>
      </c>
      <c r="E9" s="76">
        <f t="shared" si="3"/>
        <v>69.52534</v>
      </c>
      <c r="F9" s="75">
        <v>1695.74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133">
        <f t="shared" si="0"/>
        <v>35.61054</v>
      </c>
      <c r="T9" s="133">
        <f t="shared" si="1"/>
        <v>69.52534</v>
      </c>
      <c r="U9" s="133">
        <f t="shared" si="4"/>
        <v>105.13588</v>
      </c>
      <c r="V9" s="122"/>
    </row>
    <row r="10" spans="1:22" s="20" customFormat="1" ht="36.75" customHeight="1">
      <c r="A10" s="46">
        <v>5</v>
      </c>
      <c r="B10" s="188"/>
      <c r="C10" s="75" t="s">
        <v>92</v>
      </c>
      <c r="D10" s="76">
        <f t="shared" si="2"/>
        <v>46.220789999999994</v>
      </c>
      <c r="E10" s="76">
        <f t="shared" si="3"/>
        <v>90.240589999999997</v>
      </c>
      <c r="F10" s="75">
        <v>2200.9899999999998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133">
        <f t="shared" si="0"/>
        <v>46.220789999999994</v>
      </c>
      <c r="T10" s="133">
        <f t="shared" si="1"/>
        <v>90.240589999999997</v>
      </c>
      <c r="U10" s="133">
        <f t="shared" si="4"/>
        <v>136.46137999999999</v>
      </c>
      <c r="V10" s="122"/>
    </row>
    <row r="11" spans="1:22" s="20" customFormat="1" ht="36.75" customHeight="1">
      <c r="A11" s="46">
        <v>6</v>
      </c>
      <c r="B11" s="188"/>
      <c r="C11" s="75" t="s">
        <v>93</v>
      </c>
      <c r="D11" s="76">
        <f t="shared" si="2"/>
        <v>8.3044499999999992</v>
      </c>
      <c r="E11" s="76">
        <f t="shared" si="3"/>
        <v>16.213450000000002</v>
      </c>
      <c r="F11" s="75">
        <v>395.45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133">
        <f t="shared" si="0"/>
        <v>8.3044499999999992</v>
      </c>
      <c r="T11" s="133">
        <f t="shared" si="1"/>
        <v>16.213450000000002</v>
      </c>
      <c r="U11" s="133">
        <f t="shared" si="4"/>
        <v>24.517900000000001</v>
      </c>
      <c r="V11" s="122"/>
    </row>
    <row r="12" spans="1:22" s="20" customFormat="1" ht="36.75" customHeight="1">
      <c r="A12" s="46">
        <v>7</v>
      </c>
      <c r="B12" s="188"/>
      <c r="C12" s="75" t="s">
        <v>205</v>
      </c>
      <c r="D12" s="76">
        <f t="shared" si="2"/>
        <v>40.575569999999999</v>
      </c>
      <c r="E12" s="76">
        <f t="shared" si="3"/>
        <v>79.218970000000013</v>
      </c>
      <c r="F12" s="75">
        <v>1932.17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133">
        <f t="shared" si="0"/>
        <v>40.575569999999999</v>
      </c>
      <c r="T12" s="133">
        <f t="shared" si="1"/>
        <v>79.218970000000013</v>
      </c>
      <c r="U12" s="133">
        <f t="shared" si="4"/>
        <v>119.79454000000001</v>
      </c>
      <c r="V12" s="122"/>
    </row>
    <row r="13" spans="1:22" s="20" customFormat="1" ht="36.75" customHeight="1">
      <c r="A13" s="46">
        <v>8</v>
      </c>
      <c r="B13" s="188"/>
      <c r="C13" s="75" t="s">
        <v>206</v>
      </c>
      <c r="D13" s="76">
        <f t="shared" si="2"/>
        <v>1.7728200000000001</v>
      </c>
      <c r="E13" s="76">
        <f t="shared" si="3"/>
        <v>3.4612199999999995</v>
      </c>
      <c r="F13" s="75">
        <v>84.42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133">
        <f t="shared" si="0"/>
        <v>1.7728200000000001</v>
      </c>
      <c r="T13" s="133">
        <f t="shared" si="1"/>
        <v>3.4612199999999995</v>
      </c>
      <c r="U13" s="133">
        <f t="shared" si="4"/>
        <v>5.2340399999999994</v>
      </c>
      <c r="V13" s="122"/>
    </row>
    <row r="14" spans="1:22" s="20" customFormat="1" ht="36.75" customHeight="1">
      <c r="A14" s="46">
        <v>9</v>
      </c>
      <c r="B14" s="188"/>
      <c r="C14" s="75" t="s">
        <v>207</v>
      </c>
      <c r="D14" s="76">
        <f t="shared" si="2"/>
        <v>1.9950000000000001</v>
      </c>
      <c r="E14" s="76">
        <f t="shared" si="3"/>
        <v>3.895</v>
      </c>
      <c r="F14" s="75">
        <v>95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133">
        <f t="shared" si="0"/>
        <v>1.9950000000000001</v>
      </c>
      <c r="T14" s="133">
        <f t="shared" si="1"/>
        <v>3.895</v>
      </c>
      <c r="U14" s="133">
        <f t="shared" si="4"/>
        <v>5.8900000000000006</v>
      </c>
      <c r="V14" s="122"/>
    </row>
    <row r="15" spans="1:22" s="20" customFormat="1" ht="36.75" customHeight="1">
      <c r="A15" s="46">
        <v>10</v>
      </c>
      <c r="B15" s="188"/>
      <c r="C15" s="75" t="s">
        <v>208</v>
      </c>
      <c r="D15" s="76">
        <f t="shared" si="2"/>
        <v>3.81549</v>
      </c>
      <c r="E15" s="76">
        <f t="shared" si="3"/>
        <v>7.4492899999999995</v>
      </c>
      <c r="F15" s="75">
        <v>181.69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133">
        <f t="shared" si="0"/>
        <v>3.81549</v>
      </c>
      <c r="T15" s="133">
        <f t="shared" si="1"/>
        <v>7.4492899999999995</v>
      </c>
      <c r="U15" s="133">
        <f t="shared" si="4"/>
        <v>11.26478</v>
      </c>
      <c r="V15" s="122"/>
    </row>
    <row r="16" spans="1:22" s="20" customFormat="1" ht="36.75" customHeight="1">
      <c r="A16" s="46">
        <v>11</v>
      </c>
      <c r="B16" s="188"/>
      <c r="C16" s="75" t="s">
        <v>209</v>
      </c>
      <c r="D16" s="76">
        <f t="shared" si="2"/>
        <v>17.951220000000003</v>
      </c>
      <c r="E16" s="76">
        <f t="shared" si="3"/>
        <v>35.047620000000002</v>
      </c>
      <c r="F16" s="75">
        <v>854.82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133">
        <f t="shared" si="0"/>
        <v>17.951220000000003</v>
      </c>
      <c r="T16" s="133">
        <f t="shared" si="1"/>
        <v>35.047620000000002</v>
      </c>
      <c r="U16" s="133">
        <f t="shared" si="4"/>
        <v>52.998840000000001</v>
      </c>
      <c r="V16" s="122"/>
    </row>
    <row r="17" spans="1:22" s="20" customFormat="1" ht="36.75" customHeight="1">
      <c r="A17" s="46">
        <v>12</v>
      </c>
      <c r="B17" s="188"/>
      <c r="C17" s="77" t="s">
        <v>210</v>
      </c>
      <c r="D17" s="76">
        <f t="shared" si="2"/>
        <v>0</v>
      </c>
      <c r="E17" s="76">
        <f t="shared" si="3"/>
        <v>0</v>
      </c>
      <c r="F17" s="75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133">
        <f t="shared" si="0"/>
        <v>0</v>
      </c>
      <c r="T17" s="133">
        <f t="shared" si="1"/>
        <v>0</v>
      </c>
      <c r="U17" s="133">
        <f t="shared" si="4"/>
        <v>0</v>
      </c>
      <c r="V17" s="122"/>
    </row>
    <row r="18" spans="1:22" s="20" customFormat="1" ht="36.75" customHeight="1">
      <c r="A18" s="46">
        <v>13</v>
      </c>
      <c r="B18" s="189"/>
      <c r="C18" s="77" t="s">
        <v>162</v>
      </c>
      <c r="D18" s="76">
        <f t="shared" si="2"/>
        <v>0</v>
      </c>
      <c r="E18" s="76">
        <f t="shared" si="3"/>
        <v>0</v>
      </c>
      <c r="F18" s="75"/>
      <c r="G18" s="78"/>
      <c r="H18" s="78"/>
      <c r="I18" s="78"/>
      <c r="J18" s="134">
        <v>55.97175</v>
      </c>
      <c r="K18" s="134">
        <v>55.97175</v>
      </c>
      <c r="L18" s="134">
        <v>4477.74</v>
      </c>
      <c r="M18" s="134"/>
      <c r="N18" s="78"/>
      <c r="O18" s="78"/>
      <c r="P18" s="78"/>
      <c r="Q18" s="78"/>
      <c r="R18" s="78"/>
      <c r="S18" s="133">
        <f t="shared" si="0"/>
        <v>55.97175</v>
      </c>
      <c r="T18" s="133">
        <f t="shared" si="1"/>
        <v>55.97175</v>
      </c>
      <c r="U18" s="133">
        <f t="shared" si="4"/>
        <v>111.9435</v>
      </c>
      <c r="V18" s="122"/>
    </row>
    <row r="19" spans="1:22" s="20" customFormat="1" ht="36.75" customHeight="1">
      <c r="A19" s="63"/>
      <c r="B19" s="190" t="s">
        <v>211</v>
      </c>
      <c r="C19" s="79" t="s">
        <v>212</v>
      </c>
      <c r="D19" s="76">
        <f t="shared" si="2"/>
        <v>25.376400000000004</v>
      </c>
      <c r="E19" s="76">
        <f t="shared" si="3"/>
        <v>49.544400000000003</v>
      </c>
      <c r="F19" s="127">
        <v>1208.4000000000001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133">
        <f t="shared" si="0"/>
        <v>25.376400000000004</v>
      </c>
      <c r="T19" s="133">
        <f t="shared" si="1"/>
        <v>49.544400000000003</v>
      </c>
      <c r="U19" s="133">
        <f t="shared" si="4"/>
        <v>74.920800000000014</v>
      </c>
      <c r="V19" s="122"/>
    </row>
    <row r="20" spans="1:22" s="30" customFormat="1" ht="36.75" customHeight="1">
      <c r="A20" s="80"/>
      <c r="B20" s="190"/>
      <c r="C20" s="81" t="s">
        <v>213</v>
      </c>
      <c r="D20" s="82">
        <f t="shared" si="2"/>
        <v>19.927949999999999</v>
      </c>
      <c r="E20" s="82">
        <f t="shared" si="3"/>
        <v>38.906950000000002</v>
      </c>
      <c r="F20" s="128">
        <v>948.95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133">
        <f t="shared" si="0"/>
        <v>19.927949999999999</v>
      </c>
      <c r="T20" s="133">
        <f t="shared" si="1"/>
        <v>38.906950000000002</v>
      </c>
      <c r="U20" s="133">
        <f t="shared" si="4"/>
        <v>58.834900000000005</v>
      </c>
      <c r="V20" s="123"/>
    </row>
    <row r="21" spans="1:22" ht="36.75" customHeight="1">
      <c r="A21" s="84"/>
      <c r="B21" s="190"/>
      <c r="C21" s="79" t="s">
        <v>214</v>
      </c>
      <c r="D21" s="76">
        <f t="shared" si="2"/>
        <v>10.704750000000001</v>
      </c>
      <c r="E21" s="76">
        <f t="shared" si="3"/>
        <v>20.899750000000001</v>
      </c>
      <c r="F21" s="127">
        <v>509.75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33">
        <f t="shared" si="0"/>
        <v>10.704750000000001</v>
      </c>
      <c r="T21" s="133">
        <f t="shared" si="1"/>
        <v>20.899750000000001</v>
      </c>
      <c r="U21" s="133">
        <f t="shared" si="4"/>
        <v>31.604500000000002</v>
      </c>
      <c r="V21" s="124"/>
    </row>
    <row r="22" spans="1:22" ht="36.75" customHeight="1">
      <c r="A22" s="84"/>
      <c r="B22" s="190"/>
      <c r="C22" s="79" t="s">
        <v>215</v>
      </c>
      <c r="D22" s="76">
        <f t="shared" si="2"/>
        <v>43.148910000000001</v>
      </c>
      <c r="E22" s="76">
        <f t="shared" si="3"/>
        <v>84.243110000000001</v>
      </c>
      <c r="F22" s="127">
        <v>2054.71</v>
      </c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33">
        <f t="shared" si="0"/>
        <v>43.148910000000001</v>
      </c>
      <c r="T22" s="133">
        <f t="shared" si="1"/>
        <v>84.243110000000001</v>
      </c>
      <c r="U22" s="133">
        <f t="shared" si="4"/>
        <v>127.39202</v>
      </c>
      <c r="V22" s="124"/>
    </row>
    <row r="23" spans="1:22" ht="36.75" customHeight="1">
      <c r="A23" s="84"/>
      <c r="B23" s="190"/>
      <c r="C23" s="79" t="s">
        <v>216</v>
      </c>
      <c r="D23" s="76">
        <f t="shared" si="2"/>
        <v>1.6506000000000001</v>
      </c>
      <c r="E23" s="76">
        <f t="shared" si="3"/>
        <v>3.2225999999999995</v>
      </c>
      <c r="F23" s="127">
        <v>78.599999999999994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33">
        <f t="shared" si="0"/>
        <v>1.6506000000000001</v>
      </c>
      <c r="T23" s="133">
        <f t="shared" si="1"/>
        <v>3.2225999999999995</v>
      </c>
      <c r="U23" s="133">
        <f t="shared" si="4"/>
        <v>4.8731999999999998</v>
      </c>
      <c r="V23" s="124"/>
    </row>
    <row r="24" spans="1:22" ht="36.75" customHeight="1">
      <c r="A24" s="84"/>
      <c r="B24" s="190"/>
      <c r="C24" s="79" t="s">
        <v>217</v>
      </c>
      <c r="D24" s="76">
        <f t="shared" si="2"/>
        <v>7.6591200000000015</v>
      </c>
      <c r="E24" s="76">
        <f t="shared" si="3"/>
        <v>14.953520000000001</v>
      </c>
      <c r="F24" s="127">
        <v>364.72</v>
      </c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33">
        <f t="shared" si="0"/>
        <v>7.6591200000000015</v>
      </c>
      <c r="T24" s="133">
        <f t="shared" si="1"/>
        <v>14.953520000000001</v>
      </c>
      <c r="U24" s="133">
        <f t="shared" si="4"/>
        <v>22.612640000000003</v>
      </c>
      <c r="V24" s="124"/>
    </row>
    <row r="25" spans="1:22" ht="36.75" customHeight="1">
      <c r="A25" s="84"/>
      <c r="B25" s="190"/>
      <c r="C25" s="85" t="s">
        <v>162</v>
      </c>
      <c r="D25" s="76"/>
      <c r="E25" s="76"/>
      <c r="F25" s="129"/>
      <c r="G25" s="120"/>
      <c r="H25" s="120"/>
      <c r="I25" s="120"/>
      <c r="J25" s="135">
        <f>125*L25/10000</f>
        <v>7.3776250000000001</v>
      </c>
      <c r="K25" s="135">
        <f>125*L25/10000</f>
        <v>7.3776250000000001</v>
      </c>
      <c r="L25" s="120">
        <v>590.21</v>
      </c>
      <c r="M25" s="120"/>
      <c r="N25" s="120"/>
      <c r="O25" s="120"/>
      <c r="P25" s="120"/>
      <c r="Q25" s="120"/>
      <c r="R25" s="120"/>
      <c r="S25" s="133">
        <f t="shared" si="0"/>
        <v>7.3776250000000001</v>
      </c>
      <c r="T25" s="133">
        <f t="shared" si="1"/>
        <v>7.3776250000000001</v>
      </c>
      <c r="U25" s="133">
        <f t="shared" si="4"/>
        <v>14.75525</v>
      </c>
      <c r="V25" s="124"/>
    </row>
    <row r="26" spans="1:22" ht="36.75" customHeight="1">
      <c r="A26" s="84"/>
      <c r="B26" s="191" t="s">
        <v>218</v>
      </c>
      <c r="C26" s="85" t="s">
        <v>95</v>
      </c>
      <c r="D26" s="76">
        <f t="shared" si="2"/>
        <v>7.0791000000000004</v>
      </c>
      <c r="E26" s="76">
        <f t="shared" si="3"/>
        <v>13.821099999999999</v>
      </c>
      <c r="F26" s="130">
        <v>337.1</v>
      </c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33">
        <f t="shared" si="0"/>
        <v>7.0791000000000004</v>
      </c>
      <c r="T26" s="133">
        <f t="shared" si="1"/>
        <v>13.821099999999999</v>
      </c>
      <c r="U26" s="133">
        <f t="shared" si="4"/>
        <v>20.900199999999998</v>
      </c>
      <c r="V26" s="124"/>
    </row>
    <row r="27" spans="1:22" ht="36.75" customHeight="1">
      <c r="A27" s="84"/>
      <c r="B27" s="191"/>
      <c r="C27" s="86" t="s">
        <v>31</v>
      </c>
      <c r="D27" s="76">
        <f t="shared" si="2"/>
        <v>6.6605699999999999</v>
      </c>
      <c r="E27" s="76">
        <f t="shared" si="3"/>
        <v>13.003970000000001</v>
      </c>
      <c r="F27" s="130">
        <v>317.17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33">
        <f t="shared" si="0"/>
        <v>6.6605699999999999</v>
      </c>
      <c r="T27" s="133">
        <f t="shared" si="1"/>
        <v>13.003970000000001</v>
      </c>
      <c r="U27" s="133">
        <f t="shared" si="4"/>
        <v>19.664540000000002</v>
      </c>
      <c r="V27" s="124"/>
    </row>
    <row r="28" spans="1:22" ht="36.75" customHeight="1">
      <c r="A28" s="84"/>
      <c r="B28" s="191"/>
      <c r="C28" s="86" t="s">
        <v>96</v>
      </c>
      <c r="D28" s="76">
        <f t="shared" si="2"/>
        <v>4.6829999999999998</v>
      </c>
      <c r="E28" s="76">
        <f t="shared" si="3"/>
        <v>9.1430000000000007</v>
      </c>
      <c r="F28" s="127">
        <v>223</v>
      </c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33">
        <f t="shared" si="0"/>
        <v>4.6829999999999998</v>
      </c>
      <c r="T28" s="133">
        <f t="shared" si="1"/>
        <v>9.1430000000000007</v>
      </c>
      <c r="U28" s="133">
        <f t="shared" si="4"/>
        <v>13.826000000000001</v>
      </c>
      <c r="V28" s="124"/>
    </row>
    <row r="29" spans="1:22" ht="36.75" customHeight="1">
      <c r="A29" s="84"/>
      <c r="B29" s="191"/>
      <c r="C29" s="85" t="s">
        <v>97</v>
      </c>
      <c r="D29" s="76">
        <f t="shared" si="2"/>
        <v>2.625</v>
      </c>
      <c r="E29" s="76">
        <f t="shared" si="3"/>
        <v>5.125</v>
      </c>
      <c r="F29" s="127">
        <v>125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33">
        <f t="shared" si="0"/>
        <v>2.625</v>
      </c>
      <c r="T29" s="133">
        <f t="shared" si="1"/>
        <v>5.125</v>
      </c>
      <c r="U29" s="133">
        <f t="shared" si="4"/>
        <v>7.75</v>
      </c>
      <c r="V29" s="124"/>
    </row>
    <row r="30" spans="1:22" ht="36.75" customHeight="1">
      <c r="A30" s="84"/>
      <c r="B30" s="191"/>
      <c r="C30" s="85" t="s">
        <v>98</v>
      </c>
      <c r="D30" s="76">
        <f t="shared" si="2"/>
        <v>1.1759999999999999</v>
      </c>
      <c r="E30" s="76">
        <f t="shared" si="3"/>
        <v>2.2959999999999998</v>
      </c>
      <c r="F30" s="127">
        <v>56</v>
      </c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33">
        <f t="shared" si="0"/>
        <v>1.1759999999999999</v>
      </c>
      <c r="T30" s="133">
        <f t="shared" si="1"/>
        <v>2.2959999999999998</v>
      </c>
      <c r="U30" s="133">
        <f t="shared" si="4"/>
        <v>3.4719999999999995</v>
      </c>
      <c r="V30" s="124"/>
    </row>
    <row r="31" spans="1:22" ht="36.75" customHeight="1">
      <c r="A31" s="84"/>
      <c r="B31" s="191"/>
      <c r="C31" s="85" t="s">
        <v>99</v>
      </c>
      <c r="D31" s="76">
        <f t="shared" si="2"/>
        <v>2.1419999999999999</v>
      </c>
      <c r="E31" s="76">
        <f t="shared" si="3"/>
        <v>4.1820000000000004</v>
      </c>
      <c r="F31" s="130">
        <v>102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33">
        <f t="shared" si="0"/>
        <v>2.1419999999999999</v>
      </c>
      <c r="T31" s="133">
        <f t="shared" si="1"/>
        <v>4.1820000000000004</v>
      </c>
      <c r="U31" s="133">
        <f t="shared" si="4"/>
        <v>6.3239999999999998</v>
      </c>
      <c r="V31" s="124"/>
    </row>
    <row r="32" spans="1:22" ht="36.75" customHeight="1">
      <c r="A32" s="84"/>
      <c r="B32" s="191"/>
      <c r="C32" s="85" t="s">
        <v>162</v>
      </c>
      <c r="D32" s="76"/>
      <c r="E32" s="76"/>
      <c r="F32" s="129"/>
      <c r="G32" s="120"/>
      <c r="H32" s="120"/>
      <c r="I32" s="120"/>
      <c r="J32" s="135">
        <f>125*L32/10000</f>
        <v>5.5831249999999999</v>
      </c>
      <c r="K32" s="135">
        <f>125*L32/10000</f>
        <v>5.5831249999999999</v>
      </c>
      <c r="L32" s="120">
        <v>446.65</v>
      </c>
      <c r="M32" s="120"/>
      <c r="N32" s="120"/>
      <c r="O32" s="120"/>
      <c r="P32" s="120"/>
      <c r="Q32" s="120"/>
      <c r="R32" s="120"/>
      <c r="S32" s="133">
        <f t="shared" si="0"/>
        <v>5.5831249999999999</v>
      </c>
      <c r="T32" s="133">
        <f t="shared" si="1"/>
        <v>5.5831249999999999</v>
      </c>
      <c r="U32" s="133">
        <f t="shared" si="4"/>
        <v>11.16625</v>
      </c>
      <c r="V32" s="124"/>
    </row>
    <row r="33" spans="1:22" ht="36.75" customHeight="1">
      <c r="A33" s="87"/>
      <c r="B33" s="191" t="s">
        <v>219</v>
      </c>
      <c r="C33" s="63" t="s">
        <v>220</v>
      </c>
      <c r="D33" s="76">
        <f t="shared" si="2"/>
        <v>4.7625900000000003</v>
      </c>
      <c r="E33" s="76">
        <f t="shared" si="3"/>
        <v>9.2983899999999995</v>
      </c>
      <c r="F33" s="130">
        <v>226.79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33">
        <f t="shared" si="0"/>
        <v>4.7625900000000003</v>
      </c>
      <c r="T33" s="133">
        <f t="shared" si="1"/>
        <v>9.2983899999999995</v>
      </c>
      <c r="U33" s="133">
        <f t="shared" si="4"/>
        <v>14.060980000000001</v>
      </c>
      <c r="V33" s="124"/>
    </row>
    <row r="34" spans="1:22" ht="36.75" customHeight="1">
      <c r="A34" s="87"/>
      <c r="B34" s="191"/>
      <c r="C34" s="63" t="s">
        <v>221</v>
      </c>
      <c r="D34" s="76">
        <f t="shared" si="2"/>
        <v>21.53004</v>
      </c>
      <c r="E34" s="76">
        <f t="shared" si="3"/>
        <v>42.034840000000003</v>
      </c>
      <c r="F34" s="130">
        <v>1025.24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33">
        <f t="shared" si="0"/>
        <v>21.53004</v>
      </c>
      <c r="T34" s="133">
        <f t="shared" si="1"/>
        <v>42.034840000000003</v>
      </c>
      <c r="U34" s="133">
        <f t="shared" si="4"/>
        <v>63.564880000000002</v>
      </c>
      <c r="V34" s="124"/>
    </row>
    <row r="35" spans="1:22" ht="36.75" customHeight="1">
      <c r="A35" s="87"/>
      <c r="B35" s="191"/>
      <c r="C35" s="63" t="s">
        <v>222</v>
      </c>
      <c r="D35" s="76">
        <f t="shared" si="2"/>
        <v>3.9467400000000001</v>
      </c>
      <c r="E35" s="76">
        <f t="shared" si="3"/>
        <v>7.7055399999999992</v>
      </c>
      <c r="F35" s="130">
        <v>187.94</v>
      </c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33">
        <f t="shared" si="0"/>
        <v>3.9467400000000001</v>
      </c>
      <c r="T35" s="133">
        <f t="shared" si="1"/>
        <v>7.7055399999999992</v>
      </c>
      <c r="U35" s="133">
        <f t="shared" si="4"/>
        <v>11.652279999999999</v>
      </c>
      <c r="V35" s="124"/>
    </row>
    <row r="36" spans="1:22" ht="36.75" customHeight="1">
      <c r="A36" s="87"/>
      <c r="B36" s="191"/>
      <c r="C36" s="63" t="s">
        <v>223</v>
      </c>
      <c r="D36" s="76">
        <f t="shared" si="2"/>
        <v>5.9732400000000005</v>
      </c>
      <c r="E36" s="76">
        <f t="shared" si="3"/>
        <v>11.662039999999999</v>
      </c>
      <c r="F36" s="130">
        <v>284.44</v>
      </c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33">
        <f t="shared" si="0"/>
        <v>5.9732400000000005</v>
      </c>
      <c r="T36" s="133">
        <f t="shared" si="1"/>
        <v>11.662039999999999</v>
      </c>
      <c r="U36" s="133">
        <f t="shared" si="4"/>
        <v>17.635280000000002</v>
      </c>
      <c r="V36" s="124"/>
    </row>
    <row r="37" spans="1:22" ht="36.75" customHeight="1">
      <c r="A37" s="87"/>
      <c r="B37" s="191"/>
      <c r="C37" s="63" t="s">
        <v>224</v>
      </c>
      <c r="D37" s="76">
        <f t="shared" si="2"/>
        <v>6.0028500000000005</v>
      </c>
      <c r="E37" s="76">
        <f t="shared" si="3"/>
        <v>11.719850000000001</v>
      </c>
      <c r="F37" s="130">
        <v>285.85000000000002</v>
      </c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33">
        <f t="shared" si="0"/>
        <v>6.0028500000000005</v>
      </c>
      <c r="T37" s="133">
        <f t="shared" si="1"/>
        <v>11.719850000000001</v>
      </c>
      <c r="U37" s="133">
        <f t="shared" si="4"/>
        <v>17.722700000000003</v>
      </c>
      <c r="V37" s="124"/>
    </row>
    <row r="38" spans="1:22" ht="36.75" customHeight="1">
      <c r="A38" s="87"/>
      <c r="B38" s="191"/>
      <c r="C38" s="85" t="s">
        <v>162</v>
      </c>
      <c r="D38" s="76"/>
      <c r="E38" s="76"/>
      <c r="F38" s="129"/>
      <c r="G38" s="120"/>
      <c r="H38" s="120"/>
      <c r="I38" s="120"/>
      <c r="J38" s="135">
        <f>125*L38/10000</f>
        <v>8.6211249999999993</v>
      </c>
      <c r="K38" s="135">
        <f>125*L38/10000</f>
        <v>8.6211249999999993</v>
      </c>
      <c r="L38" s="120">
        <v>689.69</v>
      </c>
      <c r="M38" s="120"/>
      <c r="N38" s="120"/>
      <c r="O38" s="120"/>
      <c r="P38" s="120"/>
      <c r="Q38" s="120"/>
      <c r="R38" s="120"/>
      <c r="S38" s="133">
        <f t="shared" si="0"/>
        <v>8.6211249999999993</v>
      </c>
      <c r="T38" s="133">
        <f t="shared" si="1"/>
        <v>8.6211249999999993</v>
      </c>
      <c r="U38" s="133">
        <f t="shared" si="4"/>
        <v>17.242249999999999</v>
      </c>
      <c r="V38" s="124"/>
    </row>
    <row r="39" spans="1:22" ht="51" customHeight="1">
      <c r="A39" s="84"/>
      <c r="B39" s="88" t="s">
        <v>225</v>
      </c>
      <c r="C39" s="65"/>
      <c r="D39" s="121"/>
      <c r="E39" s="121"/>
      <c r="F39" s="131"/>
      <c r="G39" s="120"/>
      <c r="H39" s="120"/>
      <c r="I39" s="120"/>
      <c r="J39" s="135">
        <f>125*L39/10000</f>
        <v>67.495374999999996</v>
      </c>
      <c r="K39" s="135">
        <f>125*L39/10000</f>
        <v>67.495374999999996</v>
      </c>
      <c r="L39" s="120">
        <v>5399.63</v>
      </c>
      <c r="M39" s="120"/>
      <c r="N39" s="120"/>
      <c r="O39" s="120"/>
      <c r="P39" s="120"/>
      <c r="Q39" s="120"/>
      <c r="R39" s="120"/>
      <c r="S39" s="133">
        <f t="shared" si="0"/>
        <v>67.495374999999996</v>
      </c>
      <c r="T39" s="133">
        <f t="shared" si="1"/>
        <v>67.495374999999996</v>
      </c>
      <c r="U39" s="133">
        <f t="shared" si="4"/>
        <v>134.99074999999999</v>
      </c>
      <c r="V39" s="124"/>
    </row>
    <row r="40" spans="1:22" ht="52.05" customHeight="1">
      <c r="A40" s="84"/>
      <c r="B40" s="88" t="s">
        <v>101</v>
      </c>
      <c r="C40" s="65"/>
      <c r="D40" s="121"/>
      <c r="E40" s="121"/>
      <c r="F40" s="131"/>
      <c r="G40" s="120"/>
      <c r="H40" s="120"/>
      <c r="I40" s="120"/>
      <c r="J40" s="135">
        <f>125*L40/10000</f>
        <v>8.5176250000000007</v>
      </c>
      <c r="K40" s="135">
        <f>125*L40/10000</f>
        <v>8.5176250000000007</v>
      </c>
      <c r="L40" s="120">
        <v>681.41</v>
      </c>
      <c r="M40" s="120"/>
      <c r="N40" s="120"/>
      <c r="O40" s="120"/>
      <c r="P40" s="120"/>
      <c r="Q40" s="120"/>
      <c r="R40" s="120"/>
      <c r="S40" s="133">
        <f t="shared" si="0"/>
        <v>8.5176250000000007</v>
      </c>
      <c r="T40" s="133">
        <f t="shared" si="1"/>
        <v>8.5176250000000007</v>
      </c>
      <c r="U40" s="133">
        <f t="shared" si="4"/>
        <v>17.035250000000001</v>
      </c>
      <c r="V40" s="124"/>
    </row>
    <row r="41" spans="1:22" ht="46.95" customHeight="1">
      <c r="A41" s="84"/>
      <c r="B41" s="88" t="s">
        <v>100</v>
      </c>
      <c r="C41" s="65"/>
      <c r="D41" s="121"/>
      <c r="E41" s="121"/>
      <c r="F41" s="131"/>
      <c r="G41" s="120"/>
      <c r="H41" s="120"/>
      <c r="I41" s="120"/>
      <c r="J41" s="135">
        <f>125*L41/10000</f>
        <v>54.662500000000001</v>
      </c>
      <c r="K41" s="135">
        <f>125*L41/10000</f>
        <v>54.662500000000001</v>
      </c>
      <c r="L41" s="120">
        <v>4373</v>
      </c>
      <c r="M41" s="120"/>
      <c r="N41" s="120"/>
      <c r="O41" s="120"/>
      <c r="P41" s="120"/>
      <c r="Q41" s="120"/>
      <c r="R41" s="120"/>
      <c r="S41" s="133">
        <f t="shared" si="0"/>
        <v>54.662500000000001</v>
      </c>
      <c r="T41" s="133">
        <f t="shared" si="1"/>
        <v>54.662500000000001</v>
      </c>
      <c r="U41" s="133">
        <f t="shared" si="4"/>
        <v>109.325</v>
      </c>
      <c r="V41" s="124"/>
    </row>
    <row r="42" spans="1:22" ht="46.95" customHeight="1">
      <c r="A42" s="185" t="s">
        <v>21</v>
      </c>
      <c r="B42" s="185"/>
      <c r="C42" s="185"/>
      <c r="D42" s="121">
        <f>SUM(D6:D41)</f>
        <v>382.31465999999989</v>
      </c>
      <c r="E42" s="121">
        <f t="shared" ref="E42:L42" si="5">SUM(E6:E41)</f>
        <v>746.42386000000022</v>
      </c>
      <c r="F42" s="132">
        <f t="shared" si="5"/>
        <v>18205.46</v>
      </c>
      <c r="G42" s="121">
        <f t="shared" si="5"/>
        <v>0</v>
      </c>
      <c r="H42" s="121">
        <f t="shared" si="5"/>
        <v>0</v>
      </c>
      <c r="I42" s="121">
        <f t="shared" si="5"/>
        <v>0</v>
      </c>
      <c r="J42" s="121">
        <f t="shared" si="5"/>
        <v>208.22912500000001</v>
      </c>
      <c r="K42" s="121">
        <f t="shared" si="5"/>
        <v>208.22912500000001</v>
      </c>
      <c r="L42" s="121">
        <f t="shared" si="5"/>
        <v>16658.329999999998</v>
      </c>
      <c r="M42" s="120"/>
      <c r="N42" s="120"/>
      <c r="O42" s="120"/>
      <c r="P42" s="120"/>
      <c r="Q42" s="120"/>
      <c r="R42" s="120"/>
      <c r="S42" s="133">
        <f t="shared" si="0"/>
        <v>590.54378499999984</v>
      </c>
      <c r="T42" s="133">
        <f t="shared" si="1"/>
        <v>954.65298500000017</v>
      </c>
      <c r="U42" s="133">
        <f t="shared" si="4"/>
        <v>1545.19677</v>
      </c>
      <c r="V42" s="124"/>
    </row>
  </sheetData>
  <mergeCells count="17">
    <mergeCell ref="A1:B1"/>
    <mergeCell ref="A2:V2"/>
    <mergeCell ref="S3:V3"/>
    <mergeCell ref="A4:A5"/>
    <mergeCell ref="B4:C5"/>
    <mergeCell ref="D4:F4"/>
    <mergeCell ref="G4:I4"/>
    <mergeCell ref="J4:L4"/>
    <mergeCell ref="M4:O4"/>
    <mergeCell ref="P4:R4"/>
    <mergeCell ref="A42:C42"/>
    <mergeCell ref="S4:U4"/>
    <mergeCell ref="V4:V5"/>
    <mergeCell ref="B6:B18"/>
    <mergeCell ref="B19:B25"/>
    <mergeCell ref="B26:B32"/>
    <mergeCell ref="B33:B38"/>
  </mergeCells>
  <phoneticPr fontId="1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31"/>
  <sheetViews>
    <sheetView tabSelected="1" zoomScaleSheetLayoutView="100" workbookViewId="0">
      <pane xSplit="2" ySplit="5" topLeftCell="D185" activePane="bottomRight" state="frozen"/>
      <selection pane="topRight"/>
      <selection pane="bottomLeft"/>
      <selection pane="bottomRight" activeCell="K169" sqref="K169:K188"/>
    </sheetView>
  </sheetViews>
  <sheetFormatPr defaultColWidth="10" defaultRowHeight="15.6"/>
  <cols>
    <col min="1" max="1" width="4.6640625" style="71" customWidth="1"/>
    <col min="2" max="2" width="14.5546875" style="71" customWidth="1"/>
    <col min="3" max="3" width="22.109375" style="89" customWidth="1"/>
    <col min="4" max="12" width="14.6640625" style="90" customWidth="1"/>
    <col min="13" max="13" width="10.77734375" style="71" customWidth="1"/>
    <col min="14" max="256" width="10" style="11"/>
    <col min="257" max="257" width="4.6640625" style="11" customWidth="1"/>
    <col min="258" max="258" width="14.5546875" style="11" customWidth="1"/>
    <col min="259" max="259" width="22.109375" style="11" customWidth="1"/>
    <col min="260" max="268" width="14.6640625" style="11" customWidth="1"/>
    <col min="269" max="269" width="10.77734375" style="11" customWidth="1"/>
    <col min="270" max="512" width="10" style="11"/>
    <col min="513" max="513" width="4.6640625" style="11" customWidth="1"/>
    <col min="514" max="514" width="14.5546875" style="11" customWidth="1"/>
    <col min="515" max="515" width="22.109375" style="11" customWidth="1"/>
    <col min="516" max="524" width="14.6640625" style="11" customWidth="1"/>
    <col min="525" max="525" width="10.77734375" style="11" customWidth="1"/>
    <col min="526" max="768" width="10" style="11"/>
    <col min="769" max="769" width="4.6640625" style="11" customWidth="1"/>
    <col min="770" max="770" width="14.5546875" style="11" customWidth="1"/>
    <col min="771" max="771" width="22.109375" style="11" customWidth="1"/>
    <col min="772" max="780" width="14.6640625" style="11" customWidth="1"/>
    <col min="781" max="781" width="10.77734375" style="11" customWidth="1"/>
    <col min="782" max="1024" width="10" style="11"/>
    <col min="1025" max="1025" width="4.6640625" style="11" customWidth="1"/>
    <col min="1026" max="1026" width="14.5546875" style="11" customWidth="1"/>
    <col min="1027" max="1027" width="22.109375" style="11" customWidth="1"/>
    <col min="1028" max="1036" width="14.6640625" style="11" customWidth="1"/>
    <col min="1037" max="1037" width="10.77734375" style="11" customWidth="1"/>
    <col min="1038" max="1280" width="10" style="11"/>
    <col min="1281" max="1281" width="4.6640625" style="11" customWidth="1"/>
    <col min="1282" max="1282" width="14.5546875" style="11" customWidth="1"/>
    <col min="1283" max="1283" width="22.109375" style="11" customWidth="1"/>
    <col min="1284" max="1292" width="14.6640625" style="11" customWidth="1"/>
    <col min="1293" max="1293" width="10.77734375" style="11" customWidth="1"/>
    <col min="1294" max="1536" width="10" style="11"/>
    <col min="1537" max="1537" width="4.6640625" style="11" customWidth="1"/>
    <col min="1538" max="1538" width="14.5546875" style="11" customWidth="1"/>
    <col min="1539" max="1539" width="22.109375" style="11" customWidth="1"/>
    <col min="1540" max="1548" width="14.6640625" style="11" customWidth="1"/>
    <col min="1549" max="1549" width="10.77734375" style="11" customWidth="1"/>
    <col min="1550" max="1792" width="10" style="11"/>
    <col min="1793" max="1793" width="4.6640625" style="11" customWidth="1"/>
    <col min="1794" max="1794" width="14.5546875" style="11" customWidth="1"/>
    <col min="1795" max="1795" width="22.109375" style="11" customWidth="1"/>
    <col min="1796" max="1804" width="14.6640625" style="11" customWidth="1"/>
    <col min="1805" max="1805" width="10.77734375" style="11" customWidth="1"/>
    <col min="1806" max="2048" width="10" style="11"/>
    <col min="2049" max="2049" width="4.6640625" style="11" customWidth="1"/>
    <col min="2050" max="2050" width="14.5546875" style="11" customWidth="1"/>
    <col min="2051" max="2051" width="22.109375" style="11" customWidth="1"/>
    <col min="2052" max="2060" width="14.6640625" style="11" customWidth="1"/>
    <col min="2061" max="2061" width="10.77734375" style="11" customWidth="1"/>
    <col min="2062" max="2304" width="10" style="11"/>
    <col min="2305" max="2305" width="4.6640625" style="11" customWidth="1"/>
    <col min="2306" max="2306" width="14.5546875" style="11" customWidth="1"/>
    <col min="2307" max="2307" width="22.109375" style="11" customWidth="1"/>
    <col min="2308" max="2316" width="14.6640625" style="11" customWidth="1"/>
    <col min="2317" max="2317" width="10.77734375" style="11" customWidth="1"/>
    <col min="2318" max="2560" width="10" style="11"/>
    <col min="2561" max="2561" width="4.6640625" style="11" customWidth="1"/>
    <col min="2562" max="2562" width="14.5546875" style="11" customWidth="1"/>
    <col min="2563" max="2563" width="22.109375" style="11" customWidth="1"/>
    <col min="2564" max="2572" width="14.6640625" style="11" customWidth="1"/>
    <col min="2573" max="2573" width="10.77734375" style="11" customWidth="1"/>
    <col min="2574" max="2816" width="10" style="11"/>
    <col min="2817" max="2817" width="4.6640625" style="11" customWidth="1"/>
    <col min="2818" max="2818" width="14.5546875" style="11" customWidth="1"/>
    <col min="2819" max="2819" width="22.109375" style="11" customWidth="1"/>
    <col min="2820" max="2828" width="14.6640625" style="11" customWidth="1"/>
    <col min="2829" max="2829" width="10.77734375" style="11" customWidth="1"/>
    <col min="2830" max="3072" width="10" style="11"/>
    <col min="3073" max="3073" width="4.6640625" style="11" customWidth="1"/>
    <col min="3074" max="3074" width="14.5546875" style="11" customWidth="1"/>
    <col min="3075" max="3075" width="22.109375" style="11" customWidth="1"/>
    <col min="3076" max="3084" width="14.6640625" style="11" customWidth="1"/>
    <col min="3085" max="3085" width="10.77734375" style="11" customWidth="1"/>
    <col min="3086" max="3328" width="10" style="11"/>
    <col min="3329" max="3329" width="4.6640625" style="11" customWidth="1"/>
    <col min="3330" max="3330" width="14.5546875" style="11" customWidth="1"/>
    <col min="3331" max="3331" width="22.109375" style="11" customWidth="1"/>
    <col min="3332" max="3340" width="14.6640625" style="11" customWidth="1"/>
    <col min="3341" max="3341" width="10.77734375" style="11" customWidth="1"/>
    <col min="3342" max="3584" width="10" style="11"/>
    <col min="3585" max="3585" width="4.6640625" style="11" customWidth="1"/>
    <col min="3586" max="3586" width="14.5546875" style="11" customWidth="1"/>
    <col min="3587" max="3587" width="22.109375" style="11" customWidth="1"/>
    <col min="3588" max="3596" width="14.6640625" style="11" customWidth="1"/>
    <col min="3597" max="3597" width="10.77734375" style="11" customWidth="1"/>
    <col min="3598" max="3840" width="10" style="11"/>
    <col min="3841" max="3841" width="4.6640625" style="11" customWidth="1"/>
    <col min="3842" max="3842" width="14.5546875" style="11" customWidth="1"/>
    <col min="3843" max="3843" width="22.109375" style="11" customWidth="1"/>
    <col min="3844" max="3852" width="14.6640625" style="11" customWidth="1"/>
    <col min="3853" max="3853" width="10.77734375" style="11" customWidth="1"/>
    <col min="3854" max="4096" width="10" style="11"/>
    <col min="4097" max="4097" width="4.6640625" style="11" customWidth="1"/>
    <col min="4098" max="4098" width="14.5546875" style="11" customWidth="1"/>
    <col min="4099" max="4099" width="22.109375" style="11" customWidth="1"/>
    <col min="4100" max="4108" width="14.6640625" style="11" customWidth="1"/>
    <col min="4109" max="4109" width="10.77734375" style="11" customWidth="1"/>
    <col min="4110" max="4352" width="10" style="11"/>
    <col min="4353" max="4353" width="4.6640625" style="11" customWidth="1"/>
    <col min="4354" max="4354" width="14.5546875" style="11" customWidth="1"/>
    <col min="4355" max="4355" width="22.109375" style="11" customWidth="1"/>
    <col min="4356" max="4364" width="14.6640625" style="11" customWidth="1"/>
    <col min="4365" max="4365" width="10.77734375" style="11" customWidth="1"/>
    <col min="4366" max="4608" width="10" style="11"/>
    <col min="4609" max="4609" width="4.6640625" style="11" customWidth="1"/>
    <col min="4610" max="4610" width="14.5546875" style="11" customWidth="1"/>
    <col min="4611" max="4611" width="22.109375" style="11" customWidth="1"/>
    <col min="4612" max="4620" width="14.6640625" style="11" customWidth="1"/>
    <col min="4621" max="4621" width="10.77734375" style="11" customWidth="1"/>
    <col min="4622" max="4864" width="10" style="11"/>
    <col min="4865" max="4865" width="4.6640625" style="11" customWidth="1"/>
    <col min="4866" max="4866" width="14.5546875" style="11" customWidth="1"/>
    <col min="4867" max="4867" width="22.109375" style="11" customWidth="1"/>
    <col min="4868" max="4876" width="14.6640625" style="11" customWidth="1"/>
    <col min="4877" max="4877" width="10.77734375" style="11" customWidth="1"/>
    <col min="4878" max="5120" width="10" style="11"/>
    <col min="5121" max="5121" width="4.6640625" style="11" customWidth="1"/>
    <col min="5122" max="5122" width="14.5546875" style="11" customWidth="1"/>
    <col min="5123" max="5123" width="22.109375" style="11" customWidth="1"/>
    <col min="5124" max="5132" width="14.6640625" style="11" customWidth="1"/>
    <col min="5133" max="5133" width="10.77734375" style="11" customWidth="1"/>
    <col min="5134" max="5376" width="10" style="11"/>
    <col min="5377" max="5377" width="4.6640625" style="11" customWidth="1"/>
    <col min="5378" max="5378" width="14.5546875" style="11" customWidth="1"/>
    <col min="5379" max="5379" width="22.109375" style="11" customWidth="1"/>
    <col min="5380" max="5388" width="14.6640625" style="11" customWidth="1"/>
    <col min="5389" max="5389" width="10.77734375" style="11" customWidth="1"/>
    <col min="5390" max="5632" width="10" style="11"/>
    <col min="5633" max="5633" width="4.6640625" style="11" customWidth="1"/>
    <col min="5634" max="5634" width="14.5546875" style="11" customWidth="1"/>
    <col min="5635" max="5635" width="22.109375" style="11" customWidth="1"/>
    <col min="5636" max="5644" width="14.6640625" style="11" customWidth="1"/>
    <col min="5645" max="5645" width="10.77734375" style="11" customWidth="1"/>
    <col min="5646" max="5888" width="10" style="11"/>
    <col min="5889" max="5889" width="4.6640625" style="11" customWidth="1"/>
    <col min="5890" max="5890" width="14.5546875" style="11" customWidth="1"/>
    <col min="5891" max="5891" width="22.109375" style="11" customWidth="1"/>
    <col min="5892" max="5900" width="14.6640625" style="11" customWidth="1"/>
    <col min="5901" max="5901" width="10.77734375" style="11" customWidth="1"/>
    <col min="5902" max="6144" width="10" style="11"/>
    <col min="6145" max="6145" width="4.6640625" style="11" customWidth="1"/>
    <col min="6146" max="6146" width="14.5546875" style="11" customWidth="1"/>
    <col min="6147" max="6147" width="22.109375" style="11" customWidth="1"/>
    <col min="6148" max="6156" width="14.6640625" style="11" customWidth="1"/>
    <col min="6157" max="6157" width="10.77734375" style="11" customWidth="1"/>
    <col min="6158" max="6400" width="10" style="11"/>
    <col min="6401" max="6401" width="4.6640625" style="11" customWidth="1"/>
    <col min="6402" max="6402" width="14.5546875" style="11" customWidth="1"/>
    <col min="6403" max="6403" width="22.109375" style="11" customWidth="1"/>
    <col min="6404" max="6412" width="14.6640625" style="11" customWidth="1"/>
    <col min="6413" max="6413" width="10.77734375" style="11" customWidth="1"/>
    <col min="6414" max="6656" width="10" style="11"/>
    <col min="6657" max="6657" width="4.6640625" style="11" customWidth="1"/>
    <col min="6658" max="6658" width="14.5546875" style="11" customWidth="1"/>
    <col min="6659" max="6659" width="22.109375" style="11" customWidth="1"/>
    <col min="6660" max="6668" width="14.6640625" style="11" customWidth="1"/>
    <col min="6669" max="6669" width="10.77734375" style="11" customWidth="1"/>
    <col min="6670" max="6912" width="10" style="11"/>
    <col min="6913" max="6913" width="4.6640625" style="11" customWidth="1"/>
    <col min="6914" max="6914" width="14.5546875" style="11" customWidth="1"/>
    <col min="6915" max="6915" width="22.109375" style="11" customWidth="1"/>
    <col min="6916" max="6924" width="14.6640625" style="11" customWidth="1"/>
    <col min="6925" max="6925" width="10.77734375" style="11" customWidth="1"/>
    <col min="6926" max="7168" width="10" style="11"/>
    <col min="7169" max="7169" width="4.6640625" style="11" customWidth="1"/>
    <col min="7170" max="7170" width="14.5546875" style="11" customWidth="1"/>
    <col min="7171" max="7171" width="22.109375" style="11" customWidth="1"/>
    <col min="7172" max="7180" width="14.6640625" style="11" customWidth="1"/>
    <col min="7181" max="7181" width="10.77734375" style="11" customWidth="1"/>
    <col min="7182" max="7424" width="10" style="11"/>
    <col min="7425" max="7425" width="4.6640625" style="11" customWidth="1"/>
    <col min="7426" max="7426" width="14.5546875" style="11" customWidth="1"/>
    <col min="7427" max="7427" width="22.109375" style="11" customWidth="1"/>
    <col min="7428" max="7436" width="14.6640625" style="11" customWidth="1"/>
    <col min="7437" max="7437" width="10.77734375" style="11" customWidth="1"/>
    <col min="7438" max="7680" width="10" style="11"/>
    <col min="7681" max="7681" width="4.6640625" style="11" customWidth="1"/>
    <col min="7682" max="7682" width="14.5546875" style="11" customWidth="1"/>
    <col min="7683" max="7683" width="22.109375" style="11" customWidth="1"/>
    <col min="7684" max="7692" width="14.6640625" style="11" customWidth="1"/>
    <col min="7693" max="7693" width="10.77734375" style="11" customWidth="1"/>
    <col min="7694" max="7936" width="10" style="11"/>
    <col min="7937" max="7937" width="4.6640625" style="11" customWidth="1"/>
    <col min="7938" max="7938" width="14.5546875" style="11" customWidth="1"/>
    <col min="7939" max="7939" width="22.109375" style="11" customWidth="1"/>
    <col min="7940" max="7948" width="14.6640625" style="11" customWidth="1"/>
    <col min="7949" max="7949" width="10.77734375" style="11" customWidth="1"/>
    <col min="7950" max="8192" width="10" style="11"/>
    <col min="8193" max="8193" width="4.6640625" style="11" customWidth="1"/>
    <col min="8194" max="8194" width="14.5546875" style="11" customWidth="1"/>
    <col min="8195" max="8195" width="22.109375" style="11" customWidth="1"/>
    <col min="8196" max="8204" width="14.6640625" style="11" customWidth="1"/>
    <col min="8205" max="8205" width="10.77734375" style="11" customWidth="1"/>
    <col min="8206" max="8448" width="10" style="11"/>
    <col min="8449" max="8449" width="4.6640625" style="11" customWidth="1"/>
    <col min="8450" max="8450" width="14.5546875" style="11" customWidth="1"/>
    <col min="8451" max="8451" width="22.109375" style="11" customWidth="1"/>
    <col min="8452" max="8460" width="14.6640625" style="11" customWidth="1"/>
    <col min="8461" max="8461" width="10.77734375" style="11" customWidth="1"/>
    <col min="8462" max="8704" width="10" style="11"/>
    <col min="8705" max="8705" width="4.6640625" style="11" customWidth="1"/>
    <col min="8706" max="8706" width="14.5546875" style="11" customWidth="1"/>
    <col min="8707" max="8707" width="22.109375" style="11" customWidth="1"/>
    <col min="8708" max="8716" width="14.6640625" style="11" customWidth="1"/>
    <col min="8717" max="8717" width="10.77734375" style="11" customWidth="1"/>
    <col min="8718" max="8960" width="10" style="11"/>
    <col min="8961" max="8961" width="4.6640625" style="11" customWidth="1"/>
    <col min="8962" max="8962" width="14.5546875" style="11" customWidth="1"/>
    <col min="8963" max="8963" width="22.109375" style="11" customWidth="1"/>
    <col min="8964" max="8972" width="14.6640625" style="11" customWidth="1"/>
    <col min="8973" max="8973" width="10.77734375" style="11" customWidth="1"/>
    <col min="8974" max="9216" width="10" style="11"/>
    <col min="9217" max="9217" width="4.6640625" style="11" customWidth="1"/>
    <col min="9218" max="9218" width="14.5546875" style="11" customWidth="1"/>
    <col min="9219" max="9219" width="22.109375" style="11" customWidth="1"/>
    <col min="9220" max="9228" width="14.6640625" style="11" customWidth="1"/>
    <col min="9229" max="9229" width="10.77734375" style="11" customWidth="1"/>
    <col min="9230" max="9472" width="10" style="11"/>
    <col min="9473" max="9473" width="4.6640625" style="11" customWidth="1"/>
    <col min="9474" max="9474" width="14.5546875" style="11" customWidth="1"/>
    <col min="9475" max="9475" width="22.109375" style="11" customWidth="1"/>
    <col min="9476" max="9484" width="14.6640625" style="11" customWidth="1"/>
    <col min="9485" max="9485" width="10.77734375" style="11" customWidth="1"/>
    <col min="9486" max="9728" width="10" style="11"/>
    <col min="9729" max="9729" width="4.6640625" style="11" customWidth="1"/>
    <col min="9730" max="9730" width="14.5546875" style="11" customWidth="1"/>
    <col min="9731" max="9731" width="22.109375" style="11" customWidth="1"/>
    <col min="9732" max="9740" width="14.6640625" style="11" customWidth="1"/>
    <col min="9741" max="9741" width="10.77734375" style="11" customWidth="1"/>
    <col min="9742" max="9984" width="10" style="11"/>
    <col min="9985" max="9985" width="4.6640625" style="11" customWidth="1"/>
    <col min="9986" max="9986" width="14.5546875" style="11" customWidth="1"/>
    <col min="9987" max="9987" width="22.109375" style="11" customWidth="1"/>
    <col min="9988" max="9996" width="14.6640625" style="11" customWidth="1"/>
    <col min="9997" max="9997" width="10.77734375" style="11" customWidth="1"/>
    <col min="9998" max="10240" width="10" style="11"/>
    <col min="10241" max="10241" width="4.6640625" style="11" customWidth="1"/>
    <col min="10242" max="10242" width="14.5546875" style="11" customWidth="1"/>
    <col min="10243" max="10243" width="22.109375" style="11" customWidth="1"/>
    <col min="10244" max="10252" width="14.6640625" style="11" customWidth="1"/>
    <col min="10253" max="10253" width="10.77734375" style="11" customWidth="1"/>
    <col min="10254" max="10496" width="10" style="11"/>
    <col min="10497" max="10497" width="4.6640625" style="11" customWidth="1"/>
    <col min="10498" max="10498" width="14.5546875" style="11" customWidth="1"/>
    <col min="10499" max="10499" width="22.109375" style="11" customWidth="1"/>
    <col min="10500" max="10508" width="14.6640625" style="11" customWidth="1"/>
    <col min="10509" max="10509" width="10.77734375" style="11" customWidth="1"/>
    <col min="10510" max="10752" width="10" style="11"/>
    <col min="10753" max="10753" width="4.6640625" style="11" customWidth="1"/>
    <col min="10754" max="10754" width="14.5546875" style="11" customWidth="1"/>
    <col min="10755" max="10755" width="22.109375" style="11" customWidth="1"/>
    <col min="10756" max="10764" width="14.6640625" style="11" customWidth="1"/>
    <col min="10765" max="10765" width="10.77734375" style="11" customWidth="1"/>
    <col min="10766" max="11008" width="10" style="11"/>
    <col min="11009" max="11009" width="4.6640625" style="11" customWidth="1"/>
    <col min="11010" max="11010" width="14.5546875" style="11" customWidth="1"/>
    <col min="11011" max="11011" width="22.109375" style="11" customWidth="1"/>
    <col min="11012" max="11020" width="14.6640625" style="11" customWidth="1"/>
    <col min="11021" max="11021" width="10.77734375" style="11" customWidth="1"/>
    <col min="11022" max="11264" width="10" style="11"/>
    <col min="11265" max="11265" width="4.6640625" style="11" customWidth="1"/>
    <col min="11266" max="11266" width="14.5546875" style="11" customWidth="1"/>
    <col min="11267" max="11267" width="22.109375" style="11" customWidth="1"/>
    <col min="11268" max="11276" width="14.6640625" style="11" customWidth="1"/>
    <col min="11277" max="11277" width="10.77734375" style="11" customWidth="1"/>
    <col min="11278" max="11520" width="10" style="11"/>
    <col min="11521" max="11521" width="4.6640625" style="11" customWidth="1"/>
    <col min="11522" max="11522" width="14.5546875" style="11" customWidth="1"/>
    <col min="11523" max="11523" width="22.109375" style="11" customWidth="1"/>
    <col min="11524" max="11532" width="14.6640625" style="11" customWidth="1"/>
    <col min="11533" max="11533" width="10.77734375" style="11" customWidth="1"/>
    <col min="11534" max="11776" width="10" style="11"/>
    <col min="11777" max="11777" width="4.6640625" style="11" customWidth="1"/>
    <col min="11778" max="11778" width="14.5546875" style="11" customWidth="1"/>
    <col min="11779" max="11779" width="22.109375" style="11" customWidth="1"/>
    <col min="11780" max="11788" width="14.6640625" style="11" customWidth="1"/>
    <col min="11789" max="11789" width="10.77734375" style="11" customWidth="1"/>
    <col min="11790" max="12032" width="10" style="11"/>
    <col min="12033" max="12033" width="4.6640625" style="11" customWidth="1"/>
    <col min="12034" max="12034" width="14.5546875" style="11" customWidth="1"/>
    <col min="12035" max="12035" width="22.109375" style="11" customWidth="1"/>
    <col min="12036" max="12044" width="14.6640625" style="11" customWidth="1"/>
    <col min="12045" max="12045" width="10.77734375" style="11" customWidth="1"/>
    <col min="12046" max="12288" width="10" style="11"/>
    <col min="12289" max="12289" width="4.6640625" style="11" customWidth="1"/>
    <col min="12290" max="12290" width="14.5546875" style="11" customWidth="1"/>
    <col min="12291" max="12291" width="22.109375" style="11" customWidth="1"/>
    <col min="12292" max="12300" width="14.6640625" style="11" customWidth="1"/>
    <col min="12301" max="12301" width="10.77734375" style="11" customWidth="1"/>
    <col min="12302" max="12544" width="10" style="11"/>
    <col min="12545" max="12545" width="4.6640625" style="11" customWidth="1"/>
    <col min="12546" max="12546" width="14.5546875" style="11" customWidth="1"/>
    <col min="12547" max="12547" width="22.109375" style="11" customWidth="1"/>
    <col min="12548" max="12556" width="14.6640625" style="11" customWidth="1"/>
    <col min="12557" max="12557" width="10.77734375" style="11" customWidth="1"/>
    <col min="12558" max="12800" width="10" style="11"/>
    <col min="12801" max="12801" width="4.6640625" style="11" customWidth="1"/>
    <col min="12802" max="12802" width="14.5546875" style="11" customWidth="1"/>
    <col min="12803" max="12803" width="22.109375" style="11" customWidth="1"/>
    <col min="12804" max="12812" width="14.6640625" style="11" customWidth="1"/>
    <col min="12813" max="12813" width="10.77734375" style="11" customWidth="1"/>
    <col min="12814" max="13056" width="10" style="11"/>
    <col min="13057" max="13057" width="4.6640625" style="11" customWidth="1"/>
    <col min="13058" max="13058" width="14.5546875" style="11" customWidth="1"/>
    <col min="13059" max="13059" width="22.109375" style="11" customWidth="1"/>
    <col min="13060" max="13068" width="14.6640625" style="11" customWidth="1"/>
    <col min="13069" max="13069" width="10.77734375" style="11" customWidth="1"/>
    <col min="13070" max="13312" width="10" style="11"/>
    <col min="13313" max="13313" width="4.6640625" style="11" customWidth="1"/>
    <col min="13314" max="13314" width="14.5546875" style="11" customWidth="1"/>
    <col min="13315" max="13315" width="22.109375" style="11" customWidth="1"/>
    <col min="13316" max="13324" width="14.6640625" style="11" customWidth="1"/>
    <col min="13325" max="13325" width="10.77734375" style="11" customWidth="1"/>
    <col min="13326" max="13568" width="10" style="11"/>
    <col min="13569" max="13569" width="4.6640625" style="11" customWidth="1"/>
    <col min="13570" max="13570" width="14.5546875" style="11" customWidth="1"/>
    <col min="13571" max="13571" width="22.109375" style="11" customWidth="1"/>
    <col min="13572" max="13580" width="14.6640625" style="11" customWidth="1"/>
    <col min="13581" max="13581" width="10.77734375" style="11" customWidth="1"/>
    <col min="13582" max="13824" width="10" style="11"/>
    <col min="13825" max="13825" width="4.6640625" style="11" customWidth="1"/>
    <col min="13826" max="13826" width="14.5546875" style="11" customWidth="1"/>
    <col min="13827" max="13827" width="22.109375" style="11" customWidth="1"/>
    <col min="13828" max="13836" width="14.6640625" style="11" customWidth="1"/>
    <col min="13837" max="13837" width="10.77734375" style="11" customWidth="1"/>
    <col min="13838" max="14080" width="10" style="11"/>
    <col min="14081" max="14081" width="4.6640625" style="11" customWidth="1"/>
    <col min="14082" max="14082" width="14.5546875" style="11" customWidth="1"/>
    <col min="14083" max="14083" width="22.109375" style="11" customWidth="1"/>
    <col min="14084" max="14092" width="14.6640625" style="11" customWidth="1"/>
    <col min="14093" max="14093" width="10.77734375" style="11" customWidth="1"/>
    <col min="14094" max="14336" width="10" style="11"/>
    <col min="14337" max="14337" width="4.6640625" style="11" customWidth="1"/>
    <col min="14338" max="14338" width="14.5546875" style="11" customWidth="1"/>
    <col min="14339" max="14339" width="22.109375" style="11" customWidth="1"/>
    <col min="14340" max="14348" width="14.6640625" style="11" customWidth="1"/>
    <col min="14349" max="14349" width="10.77734375" style="11" customWidth="1"/>
    <col min="14350" max="14592" width="10" style="11"/>
    <col min="14593" max="14593" width="4.6640625" style="11" customWidth="1"/>
    <col min="14594" max="14594" width="14.5546875" style="11" customWidth="1"/>
    <col min="14595" max="14595" width="22.109375" style="11" customWidth="1"/>
    <col min="14596" max="14604" width="14.6640625" style="11" customWidth="1"/>
    <col min="14605" max="14605" width="10.77734375" style="11" customWidth="1"/>
    <col min="14606" max="14848" width="10" style="11"/>
    <col min="14849" max="14849" width="4.6640625" style="11" customWidth="1"/>
    <col min="14850" max="14850" width="14.5546875" style="11" customWidth="1"/>
    <col min="14851" max="14851" width="22.109375" style="11" customWidth="1"/>
    <col min="14852" max="14860" width="14.6640625" style="11" customWidth="1"/>
    <col min="14861" max="14861" width="10.77734375" style="11" customWidth="1"/>
    <col min="14862" max="15104" width="10" style="11"/>
    <col min="15105" max="15105" width="4.6640625" style="11" customWidth="1"/>
    <col min="15106" max="15106" width="14.5546875" style="11" customWidth="1"/>
    <col min="15107" max="15107" width="22.109375" style="11" customWidth="1"/>
    <col min="15108" max="15116" width="14.6640625" style="11" customWidth="1"/>
    <col min="15117" max="15117" width="10.77734375" style="11" customWidth="1"/>
    <col min="15118" max="15360" width="10" style="11"/>
    <col min="15361" max="15361" width="4.6640625" style="11" customWidth="1"/>
    <col min="15362" max="15362" width="14.5546875" style="11" customWidth="1"/>
    <col min="15363" max="15363" width="22.109375" style="11" customWidth="1"/>
    <col min="15364" max="15372" width="14.6640625" style="11" customWidth="1"/>
    <col min="15373" max="15373" width="10.77734375" style="11" customWidth="1"/>
    <col min="15374" max="15616" width="10" style="11"/>
    <col min="15617" max="15617" width="4.6640625" style="11" customWidth="1"/>
    <col min="15618" max="15618" width="14.5546875" style="11" customWidth="1"/>
    <col min="15619" max="15619" width="22.109375" style="11" customWidth="1"/>
    <col min="15620" max="15628" width="14.6640625" style="11" customWidth="1"/>
    <col min="15629" max="15629" width="10.77734375" style="11" customWidth="1"/>
    <col min="15630" max="15872" width="10" style="11"/>
    <col min="15873" max="15873" width="4.6640625" style="11" customWidth="1"/>
    <col min="15874" max="15874" width="14.5546875" style="11" customWidth="1"/>
    <col min="15875" max="15875" width="22.109375" style="11" customWidth="1"/>
    <col min="15876" max="15884" width="14.6640625" style="11" customWidth="1"/>
    <col min="15885" max="15885" width="10.77734375" style="11" customWidth="1"/>
    <col min="15886" max="16128" width="10" style="11"/>
    <col min="16129" max="16129" width="4.6640625" style="11" customWidth="1"/>
    <col min="16130" max="16130" width="14.5546875" style="11" customWidth="1"/>
    <col min="16131" max="16131" width="22.109375" style="11" customWidth="1"/>
    <col min="16132" max="16140" width="14.6640625" style="11" customWidth="1"/>
    <col min="16141" max="16141" width="10.77734375" style="11" customWidth="1"/>
    <col min="16142" max="16384" width="10" style="11"/>
  </cols>
  <sheetData>
    <row r="1" spans="1:13">
      <c r="A1" s="217"/>
      <c r="B1" s="217"/>
    </row>
    <row r="2" spans="1:13" ht="28.05" customHeight="1">
      <c r="A2" s="218" t="s">
        <v>407</v>
      </c>
      <c r="B2" s="218"/>
      <c r="C2" s="218"/>
      <c r="D2" s="219"/>
      <c r="E2" s="219"/>
      <c r="F2" s="219"/>
      <c r="G2" s="219"/>
      <c r="H2" s="219"/>
      <c r="I2" s="219"/>
      <c r="J2" s="219"/>
      <c r="K2" s="219"/>
      <c r="L2" s="219"/>
      <c r="M2" s="218"/>
    </row>
    <row r="3" spans="1:13" s="44" customFormat="1" ht="14.25" customHeight="1" thickBot="1">
      <c r="A3" s="91"/>
      <c r="B3" s="91"/>
      <c r="C3" s="92"/>
      <c r="D3" s="93"/>
      <c r="E3" s="93"/>
      <c r="F3" s="93"/>
      <c r="G3" s="93"/>
      <c r="H3" s="93"/>
      <c r="I3" s="93"/>
      <c r="J3" s="220" t="s">
        <v>10</v>
      </c>
      <c r="K3" s="220"/>
      <c r="L3" s="220"/>
      <c r="M3" s="177"/>
    </row>
    <row r="4" spans="1:13" s="94" customFormat="1" ht="21" customHeight="1">
      <c r="A4" s="221" t="s">
        <v>11</v>
      </c>
      <c r="B4" s="223" t="s">
        <v>12</v>
      </c>
      <c r="C4" s="223"/>
      <c r="D4" s="225" t="s">
        <v>129</v>
      </c>
      <c r="E4" s="225"/>
      <c r="F4" s="225"/>
      <c r="G4" s="225" t="s">
        <v>130</v>
      </c>
      <c r="H4" s="225"/>
      <c r="I4" s="225"/>
      <c r="J4" s="225" t="s">
        <v>15</v>
      </c>
      <c r="K4" s="225"/>
      <c r="L4" s="225"/>
      <c r="M4" s="226" t="s">
        <v>16</v>
      </c>
    </row>
    <row r="5" spans="1:13" s="94" customFormat="1" ht="21" customHeight="1">
      <c r="A5" s="222"/>
      <c r="B5" s="224"/>
      <c r="C5" s="224"/>
      <c r="D5" s="95" t="s">
        <v>17</v>
      </c>
      <c r="E5" s="95" t="s">
        <v>18</v>
      </c>
      <c r="F5" s="95" t="s">
        <v>20</v>
      </c>
      <c r="G5" s="96" t="s">
        <v>17</v>
      </c>
      <c r="H5" s="96" t="s">
        <v>18</v>
      </c>
      <c r="I5" s="96" t="s">
        <v>20</v>
      </c>
      <c r="J5" s="96" t="s">
        <v>17</v>
      </c>
      <c r="K5" s="96" t="s">
        <v>18</v>
      </c>
      <c r="L5" s="96" t="s">
        <v>21</v>
      </c>
      <c r="M5" s="227"/>
    </row>
    <row r="6" spans="1:13" s="99" customFormat="1" ht="21" customHeight="1">
      <c r="A6" s="203">
        <v>1</v>
      </c>
      <c r="B6" s="214" t="s">
        <v>226</v>
      </c>
      <c r="C6" s="97" t="s">
        <v>227</v>
      </c>
      <c r="D6" s="98">
        <v>37.713270000000001</v>
      </c>
      <c r="E6" s="98">
        <f t="shared" ref="E6:E21" si="0">D6</f>
        <v>37.713270000000001</v>
      </c>
      <c r="F6" s="98">
        <v>1795.87</v>
      </c>
      <c r="G6" s="197">
        <v>10.301</v>
      </c>
      <c r="H6" s="197">
        <v>10.301</v>
      </c>
      <c r="I6" s="197">
        <v>824.08</v>
      </c>
      <c r="J6" s="197">
        <f>SUM(D6:D21)+G6</f>
        <v>411.67189999999994</v>
      </c>
      <c r="K6" s="197">
        <f>SUM(E6:E21)+H6</f>
        <v>411.67189999999994</v>
      </c>
      <c r="L6" s="197">
        <f>SUM(J6:K21)</f>
        <v>823.34379999999987</v>
      </c>
      <c r="M6" s="200"/>
    </row>
    <row r="7" spans="1:13" s="99" customFormat="1" ht="21" customHeight="1">
      <c r="A7" s="204"/>
      <c r="B7" s="215"/>
      <c r="C7" s="97" t="s">
        <v>127</v>
      </c>
      <c r="D7" s="98">
        <v>25.464600000000001</v>
      </c>
      <c r="E7" s="98">
        <f t="shared" si="0"/>
        <v>25.464600000000001</v>
      </c>
      <c r="F7" s="98">
        <v>1212.5999999999999</v>
      </c>
      <c r="G7" s="198"/>
      <c r="H7" s="198"/>
      <c r="I7" s="198"/>
      <c r="J7" s="198"/>
      <c r="K7" s="198"/>
      <c r="L7" s="198"/>
      <c r="M7" s="201"/>
    </row>
    <row r="8" spans="1:13" s="99" customFormat="1" ht="21" customHeight="1">
      <c r="A8" s="204"/>
      <c r="B8" s="215"/>
      <c r="C8" s="97" t="s">
        <v>228</v>
      </c>
      <c r="D8" s="98">
        <v>7.1820000000000004</v>
      </c>
      <c r="E8" s="98">
        <f t="shared" si="0"/>
        <v>7.1820000000000004</v>
      </c>
      <c r="F8" s="98">
        <v>342</v>
      </c>
      <c r="G8" s="198"/>
      <c r="H8" s="198"/>
      <c r="I8" s="198"/>
      <c r="J8" s="198"/>
      <c r="K8" s="198"/>
      <c r="L8" s="198"/>
      <c r="M8" s="201"/>
    </row>
    <row r="9" spans="1:13" s="99" customFormat="1" ht="21" customHeight="1">
      <c r="A9" s="204"/>
      <c r="B9" s="215"/>
      <c r="C9" s="97" t="s">
        <v>229</v>
      </c>
      <c r="D9" s="98">
        <v>89.177970000000002</v>
      </c>
      <c r="E9" s="98">
        <f t="shared" si="0"/>
        <v>89.177970000000002</v>
      </c>
      <c r="F9" s="98">
        <v>4246.57</v>
      </c>
      <c r="G9" s="198"/>
      <c r="H9" s="198"/>
      <c r="I9" s="198"/>
      <c r="J9" s="198"/>
      <c r="K9" s="198"/>
      <c r="L9" s="198"/>
      <c r="M9" s="201"/>
    </row>
    <row r="10" spans="1:13" s="99" customFormat="1" ht="21" customHeight="1">
      <c r="A10" s="204"/>
      <c r="B10" s="215"/>
      <c r="C10" s="97" t="s">
        <v>230</v>
      </c>
      <c r="D10" s="98">
        <v>28.59675</v>
      </c>
      <c r="E10" s="98">
        <f t="shared" si="0"/>
        <v>28.59675</v>
      </c>
      <c r="F10" s="98">
        <v>1361.75</v>
      </c>
      <c r="G10" s="198"/>
      <c r="H10" s="198"/>
      <c r="I10" s="198"/>
      <c r="J10" s="198"/>
      <c r="K10" s="198"/>
      <c r="L10" s="198"/>
      <c r="M10" s="201"/>
    </row>
    <row r="11" spans="1:13" s="99" customFormat="1" ht="21" customHeight="1">
      <c r="A11" s="204"/>
      <c r="B11" s="215"/>
      <c r="C11" s="97" t="s">
        <v>231</v>
      </c>
      <c r="D11" s="98">
        <v>26.911079999999998</v>
      </c>
      <c r="E11" s="98">
        <f t="shared" si="0"/>
        <v>26.911079999999998</v>
      </c>
      <c r="F11" s="98">
        <v>1281.48</v>
      </c>
      <c r="G11" s="198"/>
      <c r="H11" s="198"/>
      <c r="I11" s="198"/>
      <c r="J11" s="198"/>
      <c r="K11" s="198"/>
      <c r="L11" s="198"/>
      <c r="M11" s="201"/>
    </row>
    <row r="12" spans="1:13" s="99" customFormat="1" ht="21" customHeight="1">
      <c r="A12" s="204"/>
      <c r="B12" s="215"/>
      <c r="C12" s="97" t="s">
        <v>232</v>
      </c>
      <c r="D12" s="98">
        <v>59.447850000000003</v>
      </c>
      <c r="E12" s="98">
        <f t="shared" si="0"/>
        <v>59.447850000000003</v>
      </c>
      <c r="F12" s="98">
        <v>2830.85</v>
      </c>
      <c r="G12" s="198"/>
      <c r="H12" s="198"/>
      <c r="I12" s="198"/>
      <c r="J12" s="198"/>
      <c r="K12" s="198"/>
      <c r="L12" s="198"/>
      <c r="M12" s="201"/>
    </row>
    <row r="13" spans="1:13" s="99" customFormat="1" ht="21" customHeight="1">
      <c r="A13" s="204"/>
      <c r="B13" s="215"/>
      <c r="C13" s="97" t="s">
        <v>233</v>
      </c>
      <c r="D13" s="98">
        <v>33.700380000000003</v>
      </c>
      <c r="E13" s="98">
        <f t="shared" si="0"/>
        <v>33.700380000000003</v>
      </c>
      <c r="F13" s="98">
        <v>1604.78</v>
      </c>
      <c r="G13" s="198"/>
      <c r="H13" s="198"/>
      <c r="I13" s="198"/>
      <c r="J13" s="198"/>
      <c r="K13" s="198"/>
      <c r="L13" s="198"/>
      <c r="M13" s="201"/>
    </row>
    <row r="14" spans="1:13" s="99" customFormat="1" ht="21" customHeight="1">
      <c r="A14" s="204"/>
      <c r="B14" s="215"/>
      <c r="C14" s="97" t="s">
        <v>128</v>
      </c>
      <c r="D14" s="98">
        <v>12.117000000000001</v>
      </c>
      <c r="E14" s="98">
        <f t="shared" si="0"/>
        <v>12.117000000000001</v>
      </c>
      <c r="F14" s="98">
        <v>577</v>
      </c>
      <c r="G14" s="198"/>
      <c r="H14" s="198"/>
      <c r="I14" s="198"/>
      <c r="J14" s="198"/>
      <c r="K14" s="198"/>
      <c r="L14" s="198"/>
      <c r="M14" s="201"/>
    </row>
    <row r="15" spans="1:13" s="99" customFormat="1" ht="21" customHeight="1">
      <c r="A15" s="204"/>
      <c r="B15" s="215"/>
      <c r="C15" s="97" t="s">
        <v>234</v>
      </c>
      <c r="D15" s="98">
        <v>10.332000000000001</v>
      </c>
      <c r="E15" s="98">
        <f t="shared" si="0"/>
        <v>10.332000000000001</v>
      </c>
      <c r="F15" s="98">
        <v>492</v>
      </c>
      <c r="G15" s="198"/>
      <c r="H15" s="198"/>
      <c r="I15" s="198"/>
      <c r="J15" s="198"/>
      <c r="K15" s="198"/>
      <c r="L15" s="198"/>
      <c r="M15" s="201"/>
    </row>
    <row r="16" spans="1:13" s="99" customFormat="1" ht="21" customHeight="1">
      <c r="A16" s="204"/>
      <c r="B16" s="215"/>
      <c r="C16" s="97" t="s">
        <v>235</v>
      </c>
      <c r="D16" s="98">
        <v>20.643000000000001</v>
      </c>
      <c r="E16" s="98">
        <f t="shared" si="0"/>
        <v>20.643000000000001</v>
      </c>
      <c r="F16" s="98">
        <v>983</v>
      </c>
      <c r="G16" s="198"/>
      <c r="H16" s="198"/>
      <c r="I16" s="198"/>
      <c r="J16" s="198"/>
      <c r="K16" s="198"/>
      <c r="L16" s="198"/>
      <c r="M16" s="201"/>
    </row>
    <row r="17" spans="1:13" s="99" customFormat="1" ht="21" customHeight="1">
      <c r="A17" s="204"/>
      <c r="B17" s="215"/>
      <c r="C17" s="97" t="s">
        <v>236</v>
      </c>
      <c r="D17" s="98">
        <v>7.4550000000000001</v>
      </c>
      <c r="E17" s="98">
        <f t="shared" si="0"/>
        <v>7.4550000000000001</v>
      </c>
      <c r="F17" s="98">
        <v>355</v>
      </c>
      <c r="G17" s="198"/>
      <c r="H17" s="198"/>
      <c r="I17" s="198"/>
      <c r="J17" s="198"/>
      <c r="K17" s="198"/>
      <c r="L17" s="198"/>
      <c r="M17" s="201"/>
    </row>
    <row r="18" spans="1:13" s="99" customFormat="1" ht="21" customHeight="1">
      <c r="A18" s="204"/>
      <c r="B18" s="215"/>
      <c r="C18" s="97" t="s">
        <v>237</v>
      </c>
      <c r="D18" s="98">
        <v>10.563000000000001</v>
      </c>
      <c r="E18" s="98">
        <f t="shared" si="0"/>
        <v>10.563000000000001</v>
      </c>
      <c r="F18" s="98">
        <v>503</v>
      </c>
      <c r="G18" s="198"/>
      <c r="H18" s="198"/>
      <c r="I18" s="198"/>
      <c r="J18" s="198"/>
      <c r="K18" s="198"/>
      <c r="L18" s="198"/>
      <c r="M18" s="201"/>
    </row>
    <row r="19" spans="1:13" s="99" customFormat="1" ht="21" customHeight="1">
      <c r="A19" s="204"/>
      <c r="B19" s="215"/>
      <c r="C19" s="100" t="s">
        <v>238</v>
      </c>
      <c r="D19" s="98">
        <v>10.689</v>
      </c>
      <c r="E19" s="98">
        <f t="shared" si="0"/>
        <v>10.689</v>
      </c>
      <c r="F19" s="98">
        <v>509</v>
      </c>
      <c r="G19" s="198"/>
      <c r="H19" s="198"/>
      <c r="I19" s="198"/>
      <c r="J19" s="198"/>
      <c r="K19" s="198"/>
      <c r="L19" s="198"/>
      <c r="M19" s="201"/>
    </row>
    <row r="20" spans="1:13" s="99" customFormat="1" ht="21" customHeight="1">
      <c r="A20" s="204"/>
      <c r="B20" s="215"/>
      <c r="C20" s="100" t="s">
        <v>239</v>
      </c>
      <c r="D20" s="98">
        <v>7.1609999999999996</v>
      </c>
      <c r="E20" s="98">
        <f t="shared" si="0"/>
        <v>7.1609999999999996</v>
      </c>
      <c r="F20" s="98">
        <v>341</v>
      </c>
      <c r="G20" s="198"/>
      <c r="H20" s="198"/>
      <c r="I20" s="198"/>
      <c r="J20" s="198"/>
      <c r="K20" s="198"/>
      <c r="L20" s="198"/>
      <c r="M20" s="201"/>
    </row>
    <row r="21" spans="1:13" s="99" customFormat="1" ht="21" customHeight="1">
      <c r="A21" s="205"/>
      <c r="B21" s="216"/>
      <c r="C21" s="100" t="s">
        <v>240</v>
      </c>
      <c r="D21" s="98">
        <v>14.217000000000001</v>
      </c>
      <c r="E21" s="98">
        <f t="shared" si="0"/>
        <v>14.217000000000001</v>
      </c>
      <c r="F21" s="98">
        <v>677</v>
      </c>
      <c r="G21" s="199"/>
      <c r="H21" s="199"/>
      <c r="I21" s="199"/>
      <c r="J21" s="199"/>
      <c r="K21" s="199"/>
      <c r="L21" s="199"/>
      <c r="M21" s="202"/>
    </row>
    <row r="22" spans="1:13" s="106" customFormat="1" ht="21" customHeight="1">
      <c r="A22" s="101"/>
      <c r="B22" s="102" t="s">
        <v>94</v>
      </c>
      <c r="C22" s="103">
        <v>16</v>
      </c>
      <c r="D22" s="104">
        <f t="shared" ref="D22:L22" si="1">SUM(D6:D21)</f>
        <v>401.37089999999995</v>
      </c>
      <c r="E22" s="104">
        <f t="shared" si="1"/>
        <v>401.37089999999995</v>
      </c>
      <c r="F22" s="104">
        <f t="shared" si="1"/>
        <v>19112.900000000001</v>
      </c>
      <c r="G22" s="104">
        <f t="shared" si="1"/>
        <v>10.301</v>
      </c>
      <c r="H22" s="104">
        <f t="shared" si="1"/>
        <v>10.301</v>
      </c>
      <c r="I22" s="104">
        <f t="shared" si="1"/>
        <v>824.08</v>
      </c>
      <c r="J22" s="104">
        <f t="shared" si="1"/>
        <v>411.67189999999994</v>
      </c>
      <c r="K22" s="104">
        <f t="shared" si="1"/>
        <v>411.67189999999994</v>
      </c>
      <c r="L22" s="104">
        <f t="shared" si="1"/>
        <v>823.34379999999987</v>
      </c>
      <c r="M22" s="105"/>
    </row>
    <row r="23" spans="1:13" s="99" customFormat="1" ht="21" customHeight="1">
      <c r="A23" s="203">
        <v>2</v>
      </c>
      <c r="B23" s="212" t="s">
        <v>241</v>
      </c>
      <c r="C23" s="97" t="s">
        <v>242</v>
      </c>
      <c r="D23" s="98">
        <v>22.75056</v>
      </c>
      <c r="E23" s="98">
        <f t="shared" ref="E23:E64" si="2">D23</f>
        <v>22.75056</v>
      </c>
      <c r="F23" s="98">
        <v>1083.3599999999999</v>
      </c>
      <c r="G23" s="197">
        <v>6.8905000000000003</v>
      </c>
      <c r="H23" s="197">
        <v>6.8905000000000003</v>
      </c>
      <c r="I23" s="197">
        <v>551.24</v>
      </c>
      <c r="J23" s="197">
        <f>SUM(D23:D64)+G23</f>
        <v>1514.00443</v>
      </c>
      <c r="K23" s="197">
        <f>SUM(E23:E64)+H23</f>
        <v>1514.00443</v>
      </c>
      <c r="L23" s="197">
        <f>SUM(J23:K64)</f>
        <v>3028.0088599999999</v>
      </c>
      <c r="M23" s="200"/>
    </row>
    <row r="24" spans="1:13" s="99" customFormat="1" ht="21" customHeight="1">
      <c r="A24" s="204"/>
      <c r="B24" s="213"/>
      <c r="C24" s="97" t="s">
        <v>243</v>
      </c>
      <c r="D24" s="98">
        <v>35.329979999999999</v>
      </c>
      <c r="E24" s="98">
        <f t="shared" si="2"/>
        <v>35.329979999999999</v>
      </c>
      <c r="F24" s="98">
        <v>1682.38</v>
      </c>
      <c r="G24" s="198"/>
      <c r="H24" s="198"/>
      <c r="I24" s="198"/>
      <c r="J24" s="198"/>
      <c r="K24" s="198"/>
      <c r="L24" s="198"/>
      <c r="M24" s="201"/>
    </row>
    <row r="25" spans="1:13" s="99" customFormat="1" ht="21" customHeight="1">
      <c r="A25" s="204"/>
      <c r="B25" s="213"/>
      <c r="C25" s="97" t="s">
        <v>244</v>
      </c>
      <c r="D25" s="98">
        <v>33.311250000000001</v>
      </c>
      <c r="E25" s="98">
        <f t="shared" si="2"/>
        <v>33.311250000000001</v>
      </c>
      <c r="F25" s="98">
        <v>1586.25</v>
      </c>
      <c r="G25" s="198"/>
      <c r="H25" s="198"/>
      <c r="I25" s="198"/>
      <c r="J25" s="198"/>
      <c r="K25" s="198"/>
      <c r="L25" s="198"/>
      <c r="M25" s="201"/>
    </row>
    <row r="26" spans="1:13" s="99" customFormat="1" ht="21" customHeight="1">
      <c r="A26" s="204"/>
      <c r="B26" s="213"/>
      <c r="C26" s="97" t="s">
        <v>245</v>
      </c>
      <c r="D26" s="98">
        <v>12.88602</v>
      </c>
      <c r="E26" s="98">
        <f t="shared" si="2"/>
        <v>12.88602</v>
      </c>
      <c r="F26" s="98">
        <v>613.62</v>
      </c>
      <c r="G26" s="198"/>
      <c r="H26" s="198"/>
      <c r="I26" s="198"/>
      <c r="J26" s="198"/>
      <c r="K26" s="198"/>
      <c r="L26" s="198"/>
      <c r="M26" s="201"/>
    </row>
    <row r="27" spans="1:13" s="99" customFormat="1" ht="21" customHeight="1">
      <c r="A27" s="204"/>
      <c r="B27" s="213"/>
      <c r="C27" s="97" t="s">
        <v>246</v>
      </c>
      <c r="D27" s="98">
        <v>12.7995</v>
      </c>
      <c r="E27" s="98">
        <f t="shared" si="2"/>
        <v>12.7995</v>
      </c>
      <c r="F27" s="98">
        <v>609.5</v>
      </c>
      <c r="G27" s="198"/>
      <c r="H27" s="198"/>
      <c r="I27" s="198"/>
      <c r="J27" s="198"/>
      <c r="K27" s="198"/>
      <c r="L27" s="198"/>
      <c r="M27" s="201"/>
    </row>
    <row r="28" spans="1:13" s="99" customFormat="1" ht="21" customHeight="1">
      <c r="A28" s="204"/>
      <c r="B28" s="213"/>
      <c r="C28" s="97" t="s">
        <v>247</v>
      </c>
      <c r="D28" s="98">
        <v>27.58728</v>
      </c>
      <c r="E28" s="98">
        <f t="shared" si="2"/>
        <v>27.58728</v>
      </c>
      <c r="F28" s="98">
        <v>1313.68</v>
      </c>
      <c r="G28" s="198"/>
      <c r="H28" s="198"/>
      <c r="I28" s="198"/>
      <c r="J28" s="198"/>
      <c r="K28" s="198"/>
      <c r="L28" s="198"/>
      <c r="M28" s="201"/>
    </row>
    <row r="29" spans="1:13" s="99" customFormat="1" ht="21" customHeight="1">
      <c r="A29" s="204"/>
      <c r="B29" s="213"/>
      <c r="C29" s="97" t="s">
        <v>248</v>
      </c>
      <c r="D29" s="98">
        <v>45.269910000000003</v>
      </c>
      <c r="E29" s="98">
        <f t="shared" si="2"/>
        <v>45.269910000000003</v>
      </c>
      <c r="F29" s="98">
        <v>2155.71</v>
      </c>
      <c r="G29" s="198"/>
      <c r="H29" s="198"/>
      <c r="I29" s="198"/>
      <c r="J29" s="198"/>
      <c r="K29" s="198"/>
      <c r="L29" s="198"/>
      <c r="M29" s="201"/>
    </row>
    <row r="30" spans="1:13" s="99" customFormat="1" ht="21" customHeight="1">
      <c r="A30" s="204"/>
      <c r="B30" s="213"/>
      <c r="C30" s="97" t="s">
        <v>249</v>
      </c>
      <c r="D30" s="98">
        <v>6.4661099999999996</v>
      </c>
      <c r="E30" s="98">
        <f t="shared" si="2"/>
        <v>6.4661099999999996</v>
      </c>
      <c r="F30" s="98">
        <v>307.91000000000003</v>
      </c>
      <c r="G30" s="198"/>
      <c r="H30" s="198"/>
      <c r="I30" s="198"/>
      <c r="J30" s="198"/>
      <c r="K30" s="198"/>
      <c r="L30" s="198"/>
      <c r="M30" s="201"/>
    </row>
    <row r="31" spans="1:13" s="99" customFormat="1" ht="21" customHeight="1">
      <c r="A31" s="204"/>
      <c r="B31" s="213"/>
      <c r="C31" s="97" t="s">
        <v>250</v>
      </c>
      <c r="D31" s="98">
        <v>55.452179999999998</v>
      </c>
      <c r="E31" s="98">
        <f t="shared" si="2"/>
        <v>55.452179999999998</v>
      </c>
      <c r="F31" s="98">
        <v>2640.58</v>
      </c>
      <c r="G31" s="198"/>
      <c r="H31" s="198"/>
      <c r="I31" s="198"/>
      <c r="J31" s="198"/>
      <c r="K31" s="198"/>
      <c r="L31" s="198"/>
      <c r="M31" s="201"/>
    </row>
    <row r="32" spans="1:13" s="99" customFormat="1" ht="21" customHeight="1">
      <c r="A32" s="204"/>
      <c r="B32" s="213"/>
      <c r="C32" s="97" t="s">
        <v>251</v>
      </c>
      <c r="D32" s="98">
        <v>29.463629999999998</v>
      </c>
      <c r="E32" s="98">
        <f t="shared" si="2"/>
        <v>29.463629999999998</v>
      </c>
      <c r="F32" s="98">
        <v>1403.03</v>
      </c>
      <c r="G32" s="198"/>
      <c r="H32" s="198"/>
      <c r="I32" s="198"/>
      <c r="J32" s="198"/>
      <c r="K32" s="198"/>
      <c r="L32" s="198"/>
      <c r="M32" s="201"/>
    </row>
    <row r="33" spans="1:13" s="99" customFormat="1" ht="21" customHeight="1">
      <c r="A33" s="204"/>
      <c r="B33" s="213"/>
      <c r="C33" s="97" t="s">
        <v>252</v>
      </c>
      <c r="D33" s="98">
        <v>44.730629999999998</v>
      </c>
      <c r="E33" s="98">
        <f t="shared" si="2"/>
        <v>44.730629999999998</v>
      </c>
      <c r="F33" s="98">
        <v>2130.0300000000002</v>
      </c>
      <c r="G33" s="198"/>
      <c r="H33" s="198"/>
      <c r="I33" s="198"/>
      <c r="J33" s="198"/>
      <c r="K33" s="198"/>
      <c r="L33" s="198"/>
      <c r="M33" s="201"/>
    </row>
    <row r="34" spans="1:13" s="99" customFormat="1" ht="21" customHeight="1">
      <c r="A34" s="204"/>
      <c r="B34" s="213"/>
      <c r="C34" s="97" t="s">
        <v>253</v>
      </c>
      <c r="D34" s="98">
        <v>6.1529999999999996</v>
      </c>
      <c r="E34" s="98">
        <f t="shared" si="2"/>
        <v>6.1529999999999996</v>
      </c>
      <c r="F34" s="98">
        <v>293</v>
      </c>
      <c r="G34" s="198"/>
      <c r="H34" s="198"/>
      <c r="I34" s="198"/>
      <c r="J34" s="198"/>
      <c r="K34" s="198"/>
      <c r="L34" s="198"/>
      <c r="M34" s="201"/>
    </row>
    <row r="35" spans="1:13" s="99" customFormat="1" ht="21" customHeight="1">
      <c r="A35" s="204"/>
      <c r="B35" s="213"/>
      <c r="C35" s="97" t="s">
        <v>254</v>
      </c>
      <c r="D35" s="98">
        <v>6.1319999999999997</v>
      </c>
      <c r="E35" s="98">
        <f t="shared" si="2"/>
        <v>6.1319999999999997</v>
      </c>
      <c r="F35" s="98">
        <v>292</v>
      </c>
      <c r="G35" s="198"/>
      <c r="H35" s="198"/>
      <c r="I35" s="198"/>
      <c r="J35" s="198"/>
      <c r="K35" s="198"/>
      <c r="L35" s="198"/>
      <c r="M35" s="201"/>
    </row>
    <row r="36" spans="1:13" s="99" customFormat="1" ht="21" customHeight="1">
      <c r="A36" s="204"/>
      <c r="B36" s="213"/>
      <c r="C36" s="97" t="s">
        <v>255</v>
      </c>
      <c r="D36" s="98">
        <v>4.7464199999999996</v>
      </c>
      <c r="E36" s="98">
        <f t="shared" si="2"/>
        <v>4.7464199999999996</v>
      </c>
      <c r="F36" s="98">
        <v>226.02</v>
      </c>
      <c r="G36" s="198"/>
      <c r="H36" s="198"/>
      <c r="I36" s="198"/>
      <c r="J36" s="198"/>
      <c r="K36" s="198"/>
      <c r="L36" s="198"/>
      <c r="M36" s="201"/>
    </row>
    <row r="37" spans="1:13" s="99" customFormat="1" ht="21" customHeight="1">
      <c r="A37" s="204"/>
      <c r="B37" s="213"/>
      <c r="C37" s="97" t="s">
        <v>256</v>
      </c>
      <c r="D37" s="98">
        <v>2.3385600000000002</v>
      </c>
      <c r="E37" s="98">
        <f t="shared" si="2"/>
        <v>2.3385600000000002</v>
      </c>
      <c r="F37" s="98">
        <v>111.36</v>
      </c>
      <c r="G37" s="198"/>
      <c r="H37" s="198"/>
      <c r="I37" s="198"/>
      <c r="J37" s="198"/>
      <c r="K37" s="198"/>
      <c r="L37" s="198"/>
      <c r="M37" s="201"/>
    </row>
    <row r="38" spans="1:13" s="99" customFormat="1" ht="21" customHeight="1">
      <c r="A38" s="204"/>
      <c r="B38" s="213"/>
      <c r="C38" s="97" t="s">
        <v>257</v>
      </c>
      <c r="D38" s="98">
        <v>32.85219</v>
      </c>
      <c r="E38" s="98">
        <f t="shared" si="2"/>
        <v>32.85219</v>
      </c>
      <c r="F38" s="98">
        <v>1564.39</v>
      </c>
      <c r="G38" s="198"/>
      <c r="H38" s="198"/>
      <c r="I38" s="198"/>
      <c r="J38" s="198"/>
      <c r="K38" s="198"/>
      <c r="L38" s="198"/>
      <c r="M38" s="201"/>
    </row>
    <row r="39" spans="1:13" s="99" customFormat="1" ht="21" customHeight="1">
      <c r="A39" s="204"/>
      <c r="B39" s="213"/>
      <c r="C39" s="97" t="s">
        <v>258</v>
      </c>
      <c r="D39" s="98">
        <v>2.94</v>
      </c>
      <c r="E39" s="98">
        <f t="shared" si="2"/>
        <v>2.94</v>
      </c>
      <c r="F39" s="98">
        <v>140</v>
      </c>
      <c r="G39" s="198"/>
      <c r="H39" s="198"/>
      <c r="I39" s="198"/>
      <c r="J39" s="198"/>
      <c r="K39" s="198"/>
      <c r="L39" s="198"/>
      <c r="M39" s="201"/>
    </row>
    <row r="40" spans="1:13" s="99" customFormat="1" ht="21" customHeight="1">
      <c r="A40" s="204"/>
      <c r="B40" s="213"/>
      <c r="C40" s="97" t="s">
        <v>259</v>
      </c>
      <c r="D40" s="98">
        <v>27.332129999999999</v>
      </c>
      <c r="E40" s="98">
        <f t="shared" si="2"/>
        <v>27.332129999999999</v>
      </c>
      <c r="F40" s="98">
        <v>1301.53</v>
      </c>
      <c r="G40" s="198"/>
      <c r="H40" s="198"/>
      <c r="I40" s="198"/>
      <c r="J40" s="198"/>
      <c r="K40" s="198"/>
      <c r="L40" s="198"/>
      <c r="M40" s="201"/>
    </row>
    <row r="41" spans="1:13" s="99" customFormat="1" ht="21" customHeight="1">
      <c r="A41" s="204"/>
      <c r="B41" s="213"/>
      <c r="C41" s="97" t="s">
        <v>260</v>
      </c>
      <c r="D41" s="98">
        <v>70.77</v>
      </c>
      <c r="E41" s="98">
        <f t="shared" si="2"/>
        <v>70.77</v>
      </c>
      <c r="F41" s="98">
        <v>3370</v>
      </c>
      <c r="G41" s="198"/>
      <c r="H41" s="198"/>
      <c r="I41" s="198"/>
      <c r="J41" s="198"/>
      <c r="K41" s="198"/>
      <c r="L41" s="198"/>
      <c r="M41" s="201"/>
    </row>
    <row r="42" spans="1:13" s="99" customFormat="1" ht="21" customHeight="1">
      <c r="A42" s="204"/>
      <c r="B42" s="213"/>
      <c r="C42" s="97" t="s">
        <v>261</v>
      </c>
      <c r="D42" s="98">
        <v>61.908000000000001</v>
      </c>
      <c r="E42" s="98">
        <f t="shared" si="2"/>
        <v>61.908000000000001</v>
      </c>
      <c r="F42" s="98">
        <v>2948</v>
      </c>
      <c r="G42" s="198"/>
      <c r="H42" s="198"/>
      <c r="I42" s="198"/>
      <c r="J42" s="198"/>
      <c r="K42" s="198"/>
      <c r="L42" s="198"/>
      <c r="M42" s="201"/>
    </row>
    <row r="43" spans="1:13" s="99" customFormat="1" ht="21" customHeight="1">
      <c r="A43" s="204"/>
      <c r="B43" s="213"/>
      <c r="C43" s="97" t="s">
        <v>262</v>
      </c>
      <c r="D43" s="98">
        <v>86.918999999999997</v>
      </c>
      <c r="E43" s="98">
        <f t="shared" si="2"/>
        <v>86.918999999999997</v>
      </c>
      <c r="F43" s="98">
        <v>4139</v>
      </c>
      <c r="G43" s="198"/>
      <c r="H43" s="198"/>
      <c r="I43" s="198"/>
      <c r="J43" s="198"/>
      <c r="K43" s="198"/>
      <c r="L43" s="198"/>
      <c r="M43" s="201"/>
    </row>
    <row r="44" spans="1:13" s="99" customFormat="1" ht="21" customHeight="1">
      <c r="A44" s="204"/>
      <c r="B44" s="213"/>
      <c r="C44" s="97" t="s">
        <v>263</v>
      </c>
      <c r="D44" s="98">
        <v>48.825000000000003</v>
      </c>
      <c r="E44" s="98">
        <f t="shared" si="2"/>
        <v>48.825000000000003</v>
      </c>
      <c r="F44" s="98">
        <v>2325</v>
      </c>
      <c r="G44" s="198"/>
      <c r="H44" s="198"/>
      <c r="I44" s="198"/>
      <c r="J44" s="198"/>
      <c r="K44" s="198"/>
      <c r="L44" s="198"/>
      <c r="M44" s="201"/>
    </row>
    <row r="45" spans="1:13" s="99" customFormat="1" ht="21" customHeight="1">
      <c r="A45" s="204"/>
      <c r="B45" s="213"/>
      <c r="C45" s="97" t="s">
        <v>264</v>
      </c>
      <c r="D45" s="98">
        <v>27.845790000000001</v>
      </c>
      <c r="E45" s="98">
        <f t="shared" si="2"/>
        <v>27.845790000000001</v>
      </c>
      <c r="F45" s="98">
        <v>1325.99</v>
      </c>
      <c r="G45" s="198"/>
      <c r="H45" s="198"/>
      <c r="I45" s="198"/>
      <c r="J45" s="198"/>
      <c r="K45" s="198"/>
      <c r="L45" s="198"/>
      <c r="M45" s="201"/>
    </row>
    <row r="46" spans="1:13" s="99" customFormat="1" ht="21" customHeight="1">
      <c r="A46" s="204"/>
      <c r="B46" s="213"/>
      <c r="C46" s="97" t="s">
        <v>265</v>
      </c>
      <c r="D46" s="98">
        <v>26.481000000000002</v>
      </c>
      <c r="E46" s="98">
        <f t="shared" si="2"/>
        <v>26.481000000000002</v>
      </c>
      <c r="F46" s="98">
        <v>1261</v>
      </c>
      <c r="G46" s="198"/>
      <c r="H46" s="198"/>
      <c r="I46" s="198"/>
      <c r="J46" s="198"/>
      <c r="K46" s="198"/>
      <c r="L46" s="198"/>
      <c r="M46" s="201"/>
    </row>
    <row r="47" spans="1:13" s="99" customFormat="1" ht="21" customHeight="1">
      <c r="A47" s="204"/>
      <c r="B47" s="213"/>
      <c r="C47" s="97" t="s">
        <v>266</v>
      </c>
      <c r="D47" s="98">
        <v>32.234999999999999</v>
      </c>
      <c r="E47" s="98">
        <f t="shared" si="2"/>
        <v>32.234999999999999</v>
      </c>
      <c r="F47" s="98">
        <v>1535</v>
      </c>
      <c r="G47" s="198"/>
      <c r="H47" s="198"/>
      <c r="I47" s="198"/>
      <c r="J47" s="198"/>
      <c r="K47" s="198"/>
      <c r="L47" s="198"/>
      <c r="M47" s="201"/>
    </row>
    <row r="48" spans="1:13" s="99" customFormat="1" ht="21" customHeight="1">
      <c r="A48" s="204"/>
      <c r="B48" s="213"/>
      <c r="C48" s="97" t="s">
        <v>267</v>
      </c>
      <c r="D48" s="98">
        <v>36.393000000000001</v>
      </c>
      <c r="E48" s="98">
        <f t="shared" si="2"/>
        <v>36.393000000000001</v>
      </c>
      <c r="F48" s="98">
        <v>1733</v>
      </c>
      <c r="G48" s="198"/>
      <c r="H48" s="198"/>
      <c r="I48" s="198"/>
      <c r="J48" s="198"/>
      <c r="K48" s="198"/>
      <c r="L48" s="198"/>
      <c r="M48" s="201"/>
    </row>
    <row r="49" spans="1:13" s="99" customFormat="1" ht="21" customHeight="1">
      <c r="A49" s="204"/>
      <c r="B49" s="213"/>
      <c r="C49" s="97" t="s">
        <v>268</v>
      </c>
      <c r="D49" s="98">
        <v>13.964790000000001</v>
      </c>
      <c r="E49" s="98">
        <f t="shared" si="2"/>
        <v>13.964790000000001</v>
      </c>
      <c r="F49" s="98">
        <v>664.99</v>
      </c>
      <c r="G49" s="198"/>
      <c r="H49" s="198"/>
      <c r="I49" s="198"/>
      <c r="J49" s="198"/>
      <c r="K49" s="198"/>
      <c r="L49" s="198"/>
      <c r="M49" s="201"/>
    </row>
    <row r="50" spans="1:13" s="99" customFormat="1" ht="21" customHeight="1">
      <c r="A50" s="204"/>
      <c r="B50" s="213"/>
      <c r="C50" s="97" t="s">
        <v>269</v>
      </c>
      <c r="D50" s="98">
        <v>36.642899999999997</v>
      </c>
      <c r="E50" s="98">
        <f t="shared" si="2"/>
        <v>36.642899999999997</v>
      </c>
      <c r="F50" s="98">
        <v>1744.9</v>
      </c>
      <c r="G50" s="198"/>
      <c r="H50" s="198"/>
      <c r="I50" s="198"/>
      <c r="J50" s="198"/>
      <c r="K50" s="198"/>
      <c r="L50" s="198"/>
      <c r="M50" s="201"/>
    </row>
    <row r="51" spans="1:13" s="99" customFormat="1" ht="21" customHeight="1">
      <c r="A51" s="204"/>
      <c r="B51" s="213"/>
      <c r="C51" s="97" t="s">
        <v>270</v>
      </c>
      <c r="D51" s="98">
        <v>47.988149999999997</v>
      </c>
      <c r="E51" s="98">
        <f t="shared" si="2"/>
        <v>47.988149999999997</v>
      </c>
      <c r="F51" s="98">
        <v>2285.15</v>
      </c>
      <c r="G51" s="198"/>
      <c r="H51" s="198"/>
      <c r="I51" s="198"/>
      <c r="J51" s="198"/>
      <c r="K51" s="198"/>
      <c r="L51" s="198"/>
      <c r="M51" s="201"/>
    </row>
    <row r="52" spans="1:13" s="99" customFormat="1" ht="21" customHeight="1">
      <c r="A52" s="204"/>
      <c r="B52" s="213"/>
      <c r="C52" s="97" t="s">
        <v>271</v>
      </c>
      <c r="D52" s="98">
        <v>14.47425</v>
      </c>
      <c r="E52" s="98">
        <f t="shared" si="2"/>
        <v>14.47425</v>
      </c>
      <c r="F52" s="98">
        <v>689.25</v>
      </c>
      <c r="G52" s="198"/>
      <c r="H52" s="198"/>
      <c r="I52" s="198"/>
      <c r="J52" s="198"/>
      <c r="K52" s="198"/>
      <c r="L52" s="198"/>
      <c r="M52" s="201"/>
    </row>
    <row r="53" spans="1:13" s="99" customFormat="1" ht="21" customHeight="1">
      <c r="A53" s="204"/>
      <c r="B53" s="213"/>
      <c r="C53" s="97" t="s">
        <v>272</v>
      </c>
      <c r="D53" s="98">
        <v>4.851</v>
      </c>
      <c r="E53" s="98">
        <f t="shared" si="2"/>
        <v>4.851</v>
      </c>
      <c r="F53" s="98">
        <v>231</v>
      </c>
      <c r="G53" s="198"/>
      <c r="H53" s="198"/>
      <c r="I53" s="198"/>
      <c r="J53" s="198"/>
      <c r="K53" s="198"/>
      <c r="L53" s="198"/>
      <c r="M53" s="201"/>
    </row>
    <row r="54" spans="1:13" s="99" customFormat="1" ht="21" customHeight="1">
      <c r="A54" s="204"/>
      <c r="B54" s="213"/>
      <c r="C54" s="97" t="s">
        <v>273</v>
      </c>
      <c r="D54" s="98">
        <v>26.091239999999999</v>
      </c>
      <c r="E54" s="98">
        <f t="shared" si="2"/>
        <v>26.091239999999999</v>
      </c>
      <c r="F54" s="98">
        <v>1242.44</v>
      </c>
      <c r="G54" s="198"/>
      <c r="H54" s="198"/>
      <c r="I54" s="198"/>
      <c r="J54" s="198"/>
      <c r="K54" s="198"/>
      <c r="L54" s="198"/>
      <c r="M54" s="201"/>
    </row>
    <row r="55" spans="1:13" s="99" customFormat="1" ht="21" customHeight="1">
      <c r="A55" s="204"/>
      <c r="B55" s="213"/>
      <c r="C55" s="97" t="s">
        <v>274</v>
      </c>
      <c r="D55" s="98">
        <v>76.81044</v>
      </c>
      <c r="E55" s="98">
        <f t="shared" si="2"/>
        <v>76.81044</v>
      </c>
      <c r="F55" s="98">
        <v>3657.64</v>
      </c>
      <c r="G55" s="198"/>
      <c r="H55" s="198"/>
      <c r="I55" s="198"/>
      <c r="J55" s="198"/>
      <c r="K55" s="198"/>
      <c r="L55" s="198"/>
      <c r="M55" s="201"/>
    </row>
    <row r="56" spans="1:13" s="99" customFormat="1" ht="21" customHeight="1">
      <c r="A56" s="204"/>
      <c r="B56" s="213"/>
      <c r="C56" s="97" t="s">
        <v>275</v>
      </c>
      <c r="D56" s="98">
        <v>23.1189</v>
      </c>
      <c r="E56" s="98">
        <f t="shared" si="2"/>
        <v>23.1189</v>
      </c>
      <c r="F56" s="98">
        <v>1100.9000000000001</v>
      </c>
      <c r="G56" s="198"/>
      <c r="H56" s="198"/>
      <c r="I56" s="198"/>
      <c r="J56" s="198"/>
      <c r="K56" s="198"/>
      <c r="L56" s="198"/>
      <c r="M56" s="201"/>
    </row>
    <row r="57" spans="1:13" s="99" customFormat="1" ht="21" customHeight="1">
      <c r="A57" s="204"/>
      <c r="B57" s="213"/>
      <c r="C57" s="97" t="s">
        <v>276</v>
      </c>
      <c r="D57" s="98">
        <v>58.985639999999997</v>
      </c>
      <c r="E57" s="98">
        <f t="shared" si="2"/>
        <v>58.985639999999997</v>
      </c>
      <c r="F57" s="98">
        <v>2808.84</v>
      </c>
      <c r="G57" s="198"/>
      <c r="H57" s="198"/>
      <c r="I57" s="198"/>
      <c r="J57" s="198"/>
      <c r="K57" s="198"/>
      <c r="L57" s="198"/>
      <c r="M57" s="201"/>
    </row>
    <row r="58" spans="1:13" s="99" customFormat="1" ht="21" customHeight="1">
      <c r="A58" s="204"/>
      <c r="B58" s="213"/>
      <c r="C58" s="97" t="s">
        <v>277</v>
      </c>
      <c r="D58" s="98">
        <v>77.862120000000004</v>
      </c>
      <c r="E58" s="98">
        <f t="shared" si="2"/>
        <v>77.862120000000004</v>
      </c>
      <c r="F58" s="98">
        <v>3707.72</v>
      </c>
      <c r="G58" s="198"/>
      <c r="H58" s="198"/>
      <c r="I58" s="198"/>
      <c r="J58" s="198"/>
      <c r="K58" s="198"/>
      <c r="L58" s="198"/>
      <c r="M58" s="201"/>
    </row>
    <row r="59" spans="1:13" s="99" customFormat="1" ht="21" customHeight="1">
      <c r="A59" s="204"/>
      <c r="B59" s="213"/>
      <c r="C59" s="97" t="s">
        <v>278</v>
      </c>
      <c r="D59" s="98">
        <v>50.978340000000003</v>
      </c>
      <c r="E59" s="98">
        <f t="shared" si="2"/>
        <v>50.978340000000003</v>
      </c>
      <c r="F59" s="98">
        <v>2427.54</v>
      </c>
      <c r="G59" s="198"/>
      <c r="H59" s="198"/>
      <c r="I59" s="198"/>
      <c r="J59" s="198"/>
      <c r="K59" s="198"/>
      <c r="L59" s="198"/>
      <c r="M59" s="201"/>
    </row>
    <row r="60" spans="1:13" s="99" customFormat="1" ht="21" customHeight="1">
      <c r="A60" s="204"/>
      <c r="B60" s="213"/>
      <c r="C60" s="97" t="s">
        <v>279</v>
      </c>
      <c r="D60" s="98">
        <v>74.339370000000002</v>
      </c>
      <c r="E60" s="98">
        <f t="shared" si="2"/>
        <v>74.339370000000002</v>
      </c>
      <c r="F60" s="98">
        <v>3539.97</v>
      </c>
      <c r="G60" s="198"/>
      <c r="H60" s="198"/>
      <c r="I60" s="198"/>
      <c r="J60" s="198"/>
      <c r="K60" s="198"/>
      <c r="L60" s="198"/>
      <c r="M60" s="201"/>
    </row>
    <row r="61" spans="1:13" s="99" customFormat="1" ht="21" customHeight="1">
      <c r="A61" s="204"/>
      <c r="B61" s="213"/>
      <c r="C61" s="97" t="s">
        <v>280</v>
      </c>
      <c r="D61" s="98">
        <v>51.740639999999999</v>
      </c>
      <c r="E61" s="98">
        <f t="shared" si="2"/>
        <v>51.740639999999999</v>
      </c>
      <c r="F61" s="98">
        <v>2463.84</v>
      </c>
      <c r="G61" s="198"/>
      <c r="H61" s="198"/>
      <c r="I61" s="198"/>
      <c r="J61" s="198"/>
      <c r="K61" s="198"/>
      <c r="L61" s="198"/>
      <c r="M61" s="201"/>
    </row>
    <row r="62" spans="1:13" s="99" customFormat="1" ht="21" customHeight="1">
      <c r="A62" s="204"/>
      <c r="B62" s="213"/>
      <c r="C62" s="97" t="s">
        <v>281</v>
      </c>
      <c r="D62" s="98">
        <v>25.506810000000002</v>
      </c>
      <c r="E62" s="98">
        <f t="shared" si="2"/>
        <v>25.506810000000002</v>
      </c>
      <c r="F62" s="98">
        <v>1214.6099999999999</v>
      </c>
      <c r="G62" s="198"/>
      <c r="H62" s="198"/>
      <c r="I62" s="198"/>
      <c r="J62" s="198"/>
      <c r="K62" s="198"/>
      <c r="L62" s="198"/>
      <c r="M62" s="201"/>
    </row>
    <row r="63" spans="1:13" s="99" customFormat="1" ht="21" customHeight="1">
      <c r="A63" s="204"/>
      <c r="B63" s="213"/>
      <c r="C63" s="97" t="s">
        <v>282</v>
      </c>
      <c r="D63" s="98">
        <v>62.744010000000003</v>
      </c>
      <c r="E63" s="98">
        <f t="shared" si="2"/>
        <v>62.744010000000003</v>
      </c>
      <c r="F63" s="98">
        <v>2987.81</v>
      </c>
      <c r="G63" s="198"/>
      <c r="H63" s="198"/>
      <c r="I63" s="198"/>
      <c r="J63" s="198"/>
      <c r="K63" s="198"/>
      <c r="L63" s="198"/>
      <c r="M63" s="201"/>
    </row>
    <row r="64" spans="1:13" s="99" customFormat="1" ht="21" customHeight="1">
      <c r="A64" s="204"/>
      <c r="B64" s="213"/>
      <c r="C64" s="97" t="s">
        <v>283</v>
      </c>
      <c r="D64" s="98">
        <v>61.097189999999998</v>
      </c>
      <c r="E64" s="98">
        <f t="shared" si="2"/>
        <v>61.097189999999998</v>
      </c>
      <c r="F64" s="98">
        <v>2909.39</v>
      </c>
      <c r="G64" s="199"/>
      <c r="H64" s="199"/>
      <c r="I64" s="199"/>
      <c r="J64" s="199"/>
      <c r="K64" s="199"/>
      <c r="L64" s="199"/>
      <c r="M64" s="202"/>
    </row>
    <row r="65" spans="1:13" s="99" customFormat="1" ht="21" customHeight="1">
      <c r="A65" s="101"/>
      <c r="B65" s="102" t="s">
        <v>94</v>
      </c>
      <c r="C65" s="103">
        <v>42</v>
      </c>
      <c r="D65" s="104">
        <f t="shared" ref="D65:L65" si="3">SUM(D23:D64)</f>
        <v>1507.11393</v>
      </c>
      <c r="E65" s="104">
        <f t="shared" si="3"/>
        <v>1507.11393</v>
      </c>
      <c r="F65" s="104">
        <f t="shared" si="3"/>
        <v>71767.33</v>
      </c>
      <c r="G65" s="104">
        <f t="shared" si="3"/>
        <v>6.8905000000000003</v>
      </c>
      <c r="H65" s="104">
        <f t="shared" si="3"/>
        <v>6.8905000000000003</v>
      </c>
      <c r="I65" s="104">
        <f t="shared" si="3"/>
        <v>551.24</v>
      </c>
      <c r="J65" s="104">
        <f t="shared" si="3"/>
        <v>1514.00443</v>
      </c>
      <c r="K65" s="104">
        <f t="shared" si="3"/>
        <v>1514.00443</v>
      </c>
      <c r="L65" s="104">
        <f t="shared" si="3"/>
        <v>3028.0088599999999</v>
      </c>
      <c r="M65" s="107"/>
    </row>
    <row r="66" spans="1:13" s="99" customFormat="1" ht="21" customHeight="1">
      <c r="A66" s="203">
        <v>3</v>
      </c>
      <c r="B66" s="206" t="s">
        <v>284</v>
      </c>
      <c r="C66" s="97" t="s">
        <v>285</v>
      </c>
      <c r="D66" s="98">
        <v>5.7609300000000001</v>
      </c>
      <c r="E66" s="98">
        <f t="shared" ref="E66:E87" si="4">D66</f>
        <v>5.7609300000000001</v>
      </c>
      <c r="F66" s="98">
        <v>274.33</v>
      </c>
      <c r="G66" s="197">
        <v>4.3855000000000004</v>
      </c>
      <c r="H66" s="197">
        <v>4.3855000000000004</v>
      </c>
      <c r="I66" s="197">
        <v>350.85</v>
      </c>
      <c r="J66" s="197">
        <f>SUM(D66:D87)+G66</f>
        <v>454.09230999999988</v>
      </c>
      <c r="K66" s="197">
        <f>SUM(E66:E87)+H66</f>
        <v>454.09230999999988</v>
      </c>
      <c r="L66" s="197">
        <f>SUM(J66:K87)</f>
        <v>908.18461999999977</v>
      </c>
      <c r="M66" s="200"/>
    </row>
    <row r="67" spans="1:13" s="99" customFormat="1" ht="21" customHeight="1">
      <c r="A67" s="204"/>
      <c r="B67" s="206"/>
      <c r="C67" s="97" t="s">
        <v>286</v>
      </c>
      <c r="D67" s="98">
        <v>18.81054</v>
      </c>
      <c r="E67" s="98">
        <f t="shared" si="4"/>
        <v>18.81054</v>
      </c>
      <c r="F67" s="98">
        <v>895.74</v>
      </c>
      <c r="G67" s="198"/>
      <c r="H67" s="198"/>
      <c r="I67" s="198"/>
      <c r="J67" s="198"/>
      <c r="K67" s="198"/>
      <c r="L67" s="198"/>
      <c r="M67" s="201"/>
    </row>
    <row r="68" spans="1:13" s="99" customFormat="1" ht="21" customHeight="1">
      <c r="A68" s="204"/>
      <c r="B68" s="206"/>
      <c r="C68" s="97" t="s">
        <v>287</v>
      </c>
      <c r="D68" s="98">
        <v>23.969190000000001</v>
      </c>
      <c r="E68" s="98">
        <f t="shared" si="4"/>
        <v>23.969190000000001</v>
      </c>
      <c r="F68" s="98">
        <v>1141.3900000000001</v>
      </c>
      <c r="G68" s="198"/>
      <c r="H68" s="198"/>
      <c r="I68" s="198"/>
      <c r="J68" s="198"/>
      <c r="K68" s="198"/>
      <c r="L68" s="198"/>
      <c r="M68" s="201"/>
    </row>
    <row r="69" spans="1:13" s="99" customFormat="1" ht="21" customHeight="1">
      <c r="A69" s="204"/>
      <c r="B69" s="206"/>
      <c r="C69" s="97" t="s">
        <v>288</v>
      </c>
      <c r="D69" s="98">
        <v>44.28501</v>
      </c>
      <c r="E69" s="98">
        <f t="shared" si="4"/>
        <v>44.28501</v>
      </c>
      <c r="F69" s="98">
        <v>2108.81</v>
      </c>
      <c r="G69" s="198"/>
      <c r="H69" s="198"/>
      <c r="I69" s="198"/>
      <c r="J69" s="198"/>
      <c r="K69" s="198"/>
      <c r="L69" s="198"/>
      <c r="M69" s="201"/>
    </row>
    <row r="70" spans="1:13" s="99" customFormat="1" ht="21" customHeight="1">
      <c r="A70" s="204"/>
      <c r="B70" s="206"/>
      <c r="C70" s="97" t="s">
        <v>289</v>
      </c>
      <c r="D70" s="98">
        <v>62.699910000000003</v>
      </c>
      <c r="E70" s="98">
        <f t="shared" si="4"/>
        <v>62.699910000000003</v>
      </c>
      <c r="F70" s="98">
        <v>2985.71</v>
      </c>
      <c r="G70" s="198"/>
      <c r="H70" s="198"/>
      <c r="I70" s="198"/>
      <c r="J70" s="198"/>
      <c r="K70" s="198"/>
      <c r="L70" s="198"/>
      <c r="M70" s="201"/>
    </row>
    <row r="71" spans="1:13" s="99" customFormat="1" ht="21" customHeight="1">
      <c r="A71" s="204"/>
      <c r="B71" s="206"/>
      <c r="C71" s="97" t="s">
        <v>290</v>
      </c>
      <c r="D71" s="98">
        <v>59.397449999999999</v>
      </c>
      <c r="E71" s="98">
        <f t="shared" si="4"/>
        <v>59.397449999999999</v>
      </c>
      <c r="F71" s="98">
        <v>2828.45</v>
      </c>
      <c r="G71" s="198"/>
      <c r="H71" s="198"/>
      <c r="I71" s="198"/>
      <c r="J71" s="198"/>
      <c r="K71" s="198"/>
      <c r="L71" s="198"/>
      <c r="M71" s="201"/>
    </row>
    <row r="72" spans="1:13" s="99" customFormat="1" ht="21" customHeight="1">
      <c r="A72" s="204"/>
      <c r="B72" s="206"/>
      <c r="C72" s="97" t="s">
        <v>291</v>
      </c>
      <c r="D72" s="98">
        <v>40.093620000000001</v>
      </c>
      <c r="E72" s="98">
        <f t="shared" si="4"/>
        <v>40.093620000000001</v>
      </c>
      <c r="F72" s="98">
        <v>1909.22</v>
      </c>
      <c r="G72" s="198"/>
      <c r="H72" s="198"/>
      <c r="I72" s="198"/>
      <c r="J72" s="198"/>
      <c r="K72" s="198"/>
      <c r="L72" s="198"/>
      <c r="M72" s="201"/>
    </row>
    <row r="73" spans="1:13" s="99" customFormat="1" ht="21" customHeight="1">
      <c r="A73" s="204"/>
      <c r="B73" s="206"/>
      <c r="C73" s="97" t="s">
        <v>292</v>
      </c>
      <c r="D73" s="98">
        <v>29.499749999999999</v>
      </c>
      <c r="E73" s="98">
        <f t="shared" si="4"/>
        <v>29.499749999999999</v>
      </c>
      <c r="F73" s="98">
        <v>1404.75</v>
      </c>
      <c r="G73" s="198"/>
      <c r="H73" s="198"/>
      <c r="I73" s="198"/>
      <c r="J73" s="198"/>
      <c r="K73" s="198"/>
      <c r="L73" s="198"/>
      <c r="M73" s="201"/>
    </row>
    <row r="74" spans="1:13" s="99" customFormat="1" ht="21" customHeight="1">
      <c r="A74" s="204"/>
      <c r="B74" s="206"/>
      <c r="C74" s="97" t="s">
        <v>293</v>
      </c>
      <c r="D74" s="98">
        <v>16.27122</v>
      </c>
      <c r="E74" s="98">
        <f t="shared" si="4"/>
        <v>16.27122</v>
      </c>
      <c r="F74" s="98">
        <v>774.82</v>
      </c>
      <c r="G74" s="198"/>
      <c r="H74" s="198"/>
      <c r="I74" s="198"/>
      <c r="J74" s="198"/>
      <c r="K74" s="198"/>
      <c r="L74" s="198"/>
      <c r="M74" s="201"/>
    </row>
    <row r="75" spans="1:13" s="99" customFormat="1" ht="21" customHeight="1">
      <c r="A75" s="204"/>
      <c r="B75" s="206"/>
      <c r="C75" s="97" t="s">
        <v>294</v>
      </c>
      <c r="D75" s="98">
        <v>5.1996000000000002</v>
      </c>
      <c r="E75" s="98">
        <f t="shared" si="4"/>
        <v>5.1996000000000002</v>
      </c>
      <c r="F75" s="98">
        <v>247.6</v>
      </c>
      <c r="G75" s="198"/>
      <c r="H75" s="198"/>
      <c r="I75" s="198"/>
      <c r="J75" s="198"/>
      <c r="K75" s="198"/>
      <c r="L75" s="198"/>
      <c r="M75" s="201"/>
    </row>
    <row r="76" spans="1:13" s="99" customFormat="1" ht="21" customHeight="1">
      <c r="A76" s="204"/>
      <c r="B76" s="206"/>
      <c r="C76" s="97" t="s">
        <v>295</v>
      </c>
      <c r="D76" s="98">
        <v>4.6628400000000001</v>
      </c>
      <c r="E76" s="98">
        <f t="shared" si="4"/>
        <v>4.6628400000000001</v>
      </c>
      <c r="F76" s="98">
        <v>222.04</v>
      </c>
      <c r="G76" s="198"/>
      <c r="H76" s="198"/>
      <c r="I76" s="198"/>
      <c r="J76" s="198"/>
      <c r="K76" s="198"/>
      <c r="L76" s="198"/>
      <c r="M76" s="201"/>
    </row>
    <row r="77" spans="1:13" s="99" customFormat="1" ht="21" customHeight="1">
      <c r="A77" s="204"/>
      <c r="B77" s="206"/>
      <c r="C77" s="97" t="s">
        <v>296</v>
      </c>
      <c r="D77" s="98">
        <v>16.132829999999998</v>
      </c>
      <c r="E77" s="98">
        <f t="shared" si="4"/>
        <v>16.132829999999998</v>
      </c>
      <c r="F77" s="98">
        <v>768.23</v>
      </c>
      <c r="G77" s="198"/>
      <c r="H77" s="198"/>
      <c r="I77" s="198"/>
      <c r="J77" s="198"/>
      <c r="K77" s="198"/>
      <c r="L77" s="198"/>
      <c r="M77" s="201"/>
    </row>
    <row r="78" spans="1:13" s="99" customFormat="1" ht="21" customHeight="1">
      <c r="A78" s="204"/>
      <c r="B78" s="206"/>
      <c r="C78" s="97" t="s">
        <v>297</v>
      </c>
      <c r="D78" s="98">
        <v>7.5608399999999998</v>
      </c>
      <c r="E78" s="98">
        <f t="shared" si="4"/>
        <v>7.5608399999999998</v>
      </c>
      <c r="F78" s="98">
        <v>360.04</v>
      </c>
      <c r="G78" s="198"/>
      <c r="H78" s="198"/>
      <c r="I78" s="198"/>
      <c r="J78" s="198"/>
      <c r="K78" s="198"/>
      <c r="L78" s="198"/>
      <c r="M78" s="201"/>
    </row>
    <row r="79" spans="1:13" s="99" customFormat="1" ht="21" customHeight="1">
      <c r="A79" s="204"/>
      <c r="B79" s="206"/>
      <c r="C79" s="97" t="s">
        <v>298</v>
      </c>
      <c r="D79" s="98">
        <v>16.813859999999998</v>
      </c>
      <c r="E79" s="98">
        <f t="shared" si="4"/>
        <v>16.813859999999998</v>
      </c>
      <c r="F79" s="98">
        <v>800.66</v>
      </c>
      <c r="G79" s="198"/>
      <c r="H79" s="198"/>
      <c r="I79" s="198"/>
      <c r="J79" s="198"/>
      <c r="K79" s="198"/>
      <c r="L79" s="198"/>
      <c r="M79" s="201"/>
    </row>
    <row r="80" spans="1:13" s="99" customFormat="1" ht="21" customHeight="1">
      <c r="A80" s="204"/>
      <c r="B80" s="206"/>
      <c r="C80" s="97" t="s">
        <v>299</v>
      </c>
      <c r="D80" s="98">
        <v>63.242550000000001</v>
      </c>
      <c r="E80" s="98">
        <f t="shared" si="4"/>
        <v>63.242550000000001</v>
      </c>
      <c r="F80" s="98">
        <v>3011.55</v>
      </c>
      <c r="G80" s="198"/>
      <c r="H80" s="198"/>
      <c r="I80" s="198"/>
      <c r="J80" s="198"/>
      <c r="K80" s="198"/>
      <c r="L80" s="198"/>
      <c r="M80" s="201"/>
    </row>
    <row r="81" spans="1:13" s="99" customFormat="1" ht="21" customHeight="1">
      <c r="A81" s="204"/>
      <c r="B81" s="206"/>
      <c r="C81" s="97" t="s">
        <v>300</v>
      </c>
      <c r="D81" s="98">
        <v>7.4684400000000002</v>
      </c>
      <c r="E81" s="98">
        <f t="shared" si="4"/>
        <v>7.4684400000000002</v>
      </c>
      <c r="F81" s="98">
        <v>355.64</v>
      </c>
      <c r="G81" s="198"/>
      <c r="H81" s="198"/>
      <c r="I81" s="198"/>
      <c r="J81" s="198"/>
      <c r="K81" s="198"/>
      <c r="L81" s="198"/>
      <c r="M81" s="201"/>
    </row>
    <row r="82" spans="1:13" s="99" customFormat="1" ht="21" customHeight="1">
      <c r="A82" s="204"/>
      <c r="B82" s="206"/>
      <c r="C82" s="97" t="s">
        <v>301</v>
      </c>
      <c r="D82" s="98">
        <v>2.31</v>
      </c>
      <c r="E82" s="98">
        <f t="shared" si="4"/>
        <v>2.31</v>
      </c>
      <c r="F82" s="98">
        <v>110</v>
      </c>
      <c r="G82" s="198"/>
      <c r="H82" s="198"/>
      <c r="I82" s="198"/>
      <c r="J82" s="198"/>
      <c r="K82" s="198"/>
      <c r="L82" s="198"/>
      <c r="M82" s="201"/>
    </row>
    <row r="83" spans="1:13" s="99" customFormat="1" ht="21" customHeight="1">
      <c r="A83" s="204"/>
      <c r="B83" s="206"/>
      <c r="C83" s="97" t="s">
        <v>302</v>
      </c>
      <c r="D83" s="98">
        <v>8.3775300000000001</v>
      </c>
      <c r="E83" s="98">
        <f t="shared" si="4"/>
        <v>8.3775300000000001</v>
      </c>
      <c r="F83" s="98">
        <v>398.93</v>
      </c>
      <c r="G83" s="198"/>
      <c r="H83" s="198"/>
      <c r="I83" s="198"/>
      <c r="J83" s="198"/>
      <c r="K83" s="198"/>
      <c r="L83" s="198"/>
      <c r="M83" s="201"/>
    </row>
    <row r="84" spans="1:13" s="99" customFormat="1" ht="21" customHeight="1">
      <c r="A84" s="204"/>
      <c r="B84" s="206"/>
      <c r="C84" s="97" t="s">
        <v>303</v>
      </c>
      <c r="D84" s="98">
        <v>1.302</v>
      </c>
      <c r="E84" s="98">
        <f t="shared" si="4"/>
        <v>1.302</v>
      </c>
      <c r="F84" s="98">
        <v>62</v>
      </c>
      <c r="G84" s="198"/>
      <c r="H84" s="198"/>
      <c r="I84" s="198"/>
      <c r="J84" s="198"/>
      <c r="K84" s="198"/>
      <c r="L84" s="198"/>
      <c r="M84" s="201"/>
    </row>
    <row r="85" spans="1:13" s="99" customFormat="1" ht="21" customHeight="1">
      <c r="A85" s="204"/>
      <c r="B85" s="206"/>
      <c r="C85" s="97" t="s">
        <v>304</v>
      </c>
      <c r="D85" s="98">
        <v>9.1181999999999999</v>
      </c>
      <c r="E85" s="98">
        <f t="shared" si="4"/>
        <v>9.1181999999999999</v>
      </c>
      <c r="F85" s="98">
        <v>434.2</v>
      </c>
      <c r="G85" s="198"/>
      <c r="H85" s="198"/>
      <c r="I85" s="198"/>
      <c r="J85" s="198"/>
      <c r="K85" s="198"/>
      <c r="L85" s="198"/>
      <c r="M85" s="201"/>
    </row>
    <row r="86" spans="1:13" s="99" customFormat="1" ht="21" customHeight="1">
      <c r="A86" s="204"/>
      <c r="B86" s="206"/>
      <c r="C86" s="97" t="s">
        <v>305</v>
      </c>
      <c r="D86" s="98">
        <v>5.7645</v>
      </c>
      <c r="E86" s="98">
        <f t="shared" si="4"/>
        <v>5.7645</v>
      </c>
      <c r="F86" s="98">
        <v>274.5</v>
      </c>
      <c r="G86" s="198"/>
      <c r="H86" s="198"/>
      <c r="I86" s="198"/>
      <c r="J86" s="198"/>
      <c r="K86" s="198"/>
      <c r="L86" s="198"/>
      <c r="M86" s="201"/>
    </row>
    <row r="87" spans="1:13" s="99" customFormat="1" ht="21" customHeight="1">
      <c r="A87" s="205"/>
      <c r="B87" s="206"/>
      <c r="C87" s="97" t="s">
        <v>306</v>
      </c>
      <c r="D87" s="98">
        <v>0.96599999999999997</v>
      </c>
      <c r="E87" s="98">
        <f t="shared" si="4"/>
        <v>0.96599999999999997</v>
      </c>
      <c r="F87" s="98">
        <v>46</v>
      </c>
      <c r="G87" s="199"/>
      <c r="H87" s="199"/>
      <c r="I87" s="199"/>
      <c r="J87" s="199"/>
      <c r="K87" s="199"/>
      <c r="L87" s="199"/>
      <c r="M87" s="202"/>
    </row>
    <row r="88" spans="1:13" s="106" customFormat="1" ht="21" customHeight="1">
      <c r="A88" s="101"/>
      <c r="B88" s="102" t="s">
        <v>94</v>
      </c>
      <c r="C88" s="103">
        <v>22</v>
      </c>
      <c r="D88" s="104">
        <f t="shared" ref="D88:L88" si="5">SUM(D66:D87)</f>
        <v>449.7068099999999</v>
      </c>
      <c r="E88" s="104">
        <f t="shared" si="5"/>
        <v>449.7068099999999</v>
      </c>
      <c r="F88" s="104">
        <f t="shared" si="5"/>
        <v>21414.61</v>
      </c>
      <c r="G88" s="104">
        <f t="shared" si="5"/>
        <v>4.3855000000000004</v>
      </c>
      <c r="H88" s="104">
        <f t="shared" si="5"/>
        <v>4.3855000000000004</v>
      </c>
      <c r="I88" s="104">
        <f t="shared" si="5"/>
        <v>350.85</v>
      </c>
      <c r="J88" s="104">
        <f t="shared" si="5"/>
        <v>454.09230999999988</v>
      </c>
      <c r="K88" s="104">
        <f t="shared" si="5"/>
        <v>454.09230999999988</v>
      </c>
      <c r="L88" s="104">
        <f t="shared" si="5"/>
        <v>908.18461999999977</v>
      </c>
      <c r="M88" s="105"/>
    </row>
    <row r="89" spans="1:13" s="99" customFormat="1" ht="21" customHeight="1">
      <c r="A89" s="203">
        <v>4</v>
      </c>
      <c r="B89" s="210" t="s">
        <v>307</v>
      </c>
      <c r="C89" s="97" t="s">
        <v>308</v>
      </c>
      <c r="D89" s="98">
        <v>64.302629999999994</v>
      </c>
      <c r="E89" s="98">
        <f t="shared" ref="E89:E109" si="6">D89</f>
        <v>64.302629999999994</v>
      </c>
      <c r="F89" s="98">
        <v>3062.03</v>
      </c>
      <c r="G89" s="197">
        <v>4.7275</v>
      </c>
      <c r="H89" s="197">
        <v>4.7275</v>
      </c>
      <c r="I89" s="197">
        <v>378.2</v>
      </c>
      <c r="J89" s="197">
        <f>SUM(D89:D109)+G89</f>
        <v>665.33604999999989</v>
      </c>
      <c r="K89" s="197">
        <f>SUM(E89:E109)+H89</f>
        <v>665.33604999999989</v>
      </c>
      <c r="L89" s="197">
        <f>SUM(J89:K109)</f>
        <v>1330.6720999999998</v>
      </c>
      <c r="M89" s="200"/>
    </row>
    <row r="90" spans="1:13" s="99" customFormat="1" ht="21" customHeight="1">
      <c r="A90" s="204"/>
      <c r="B90" s="211"/>
      <c r="C90" s="97" t="s">
        <v>309</v>
      </c>
      <c r="D90" s="98">
        <v>49.547609999999999</v>
      </c>
      <c r="E90" s="98">
        <f t="shared" si="6"/>
        <v>49.547609999999999</v>
      </c>
      <c r="F90" s="98">
        <v>2359.41</v>
      </c>
      <c r="G90" s="198"/>
      <c r="H90" s="198"/>
      <c r="I90" s="198"/>
      <c r="J90" s="198"/>
      <c r="K90" s="198"/>
      <c r="L90" s="198"/>
      <c r="M90" s="201"/>
    </row>
    <row r="91" spans="1:13" s="99" customFormat="1" ht="21" customHeight="1">
      <c r="A91" s="204"/>
      <c r="B91" s="211"/>
      <c r="C91" s="97" t="s">
        <v>310</v>
      </c>
      <c r="D91" s="98">
        <v>64.734179999999995</v>
      </c>
      <c r="E91" s="98">
        <f t="shared" si="6"/>
        <v>64.734179999999995</v>
      </c>
      <c r="F91" s="98">
        <v>3082.58</v>
      </c>
      <c r="G91" s="198"/>
      <c r="H91" s="198"/>
      <c r="I91" s="198"/>
      <c r="J91" s="198"/>
      <c r="K91" s="198"/>
      <c r="L91" s="198"/>
      <c r="M91" s="201"/>
    </row>
    <row r="92" spans="1:13" s="99" customFormat="1" ht="21" customHeight="1">
      <c r="A92" s="204"/>
      <c r="B92" s="211"/>
      <c r="C92" s="97" t="s">
        <v>311</v>
      </c>
      <c r="D92" s="98">
        <v>26.57151</v>
      </c>
      <c r="E92" s="98">
        <f t="shared" si="6"/>
        <v>26.57151</v>
      </c>
      <c r="F92" s="98">
        <v>1265.31</v>
      </c>
      <c r="G92" s="198"/>
      <c r="H92" s="198"/>
      <c r="I92" s="198"/>
      <c r="J92" s="198"/>
      <c r="K92" s="198"/>
      <c r="L92" s="198"/>
      <c r="M92" s="201"/>
    </row>
    <row r="93" spans="1:13" s="99" customFormat="1" ht="21" customHeight="1">
      <c r="A93" s="204"/>
      <c r="B93" s="211"/>
      <c r="C93" s="97" t="s">
        <v>312</v>
      </c>
      <c r="D93" s="98">
        <v>5.2695299999999996</v>
      </c>
      <c r="E93" s="98">
        <f t="shared" si="6"/>
        <v>5.2695299999999996</v>
      </c>
      <c r="F93" s="98">
        <v>250.93</v>
      </c>
      <c r="G93" s="198"/>
      <c r="H93" s="198"/>
      <c r="I93" s="198"/>
      <c r="J93" s="198"/>
      <c r="K93" s="198"/>
      <c r="L93" s="198"/>
      <c r="M93" s="201"/>
    </row>
    <row r="94" spans="1:13" s="99" customFormat="1" ht="21" customHeight="1">
      <c r="A94" s="204"/>
      <c r="B94" s="211"/>
      <c r="C94" s="97" t="s">
        <v>313</v>
      </c>
      <c r="D94" s="98">
        <v>4.0949999999999998</v>
      </c>
      <c r="E94" s="98">
        <f t="shared" si="6"/>
        <v>4.0949999999999998</v>
      </c>
      <c r="F94" s="98">
        <v>195</v>
      </c>
      <c r="G94" s="198"/>
      <c r="H94" s="198"/>
      <c r="I94" s="198"/>
      <c r="J94" s="198"/>
      <c r="K94" s="198"/>
      <c r="L94" s="198"/>
      <c r="M94" s="201"/>
    </row>
    <row r="95" spans="1:13" s="99" customFormat="1" ht="21" customHeight="1">
      <c r="A95" s="204"/>
      <c r="B95" s="211"/>
      <c r="C95" s="97" t="s">
        <v>314</v>
      </c>
      <c r="D95" s="98">
        <v>5.7539999999999996</v>
      </c>
      <c r="E95" s="98">
        <f t="shared" si="6"/>
        <v>5.7539999999999996</v>
      </c>
      <c r="F95" s="98">
        <v>274</v>
      </c>
      <c r="G95" s="198"/>
      <c r="H95" s="198"/>
      <c r="I95" s="198"/>
      <c r="J95" s="198"/>
      <c r="K95" s="198"/>
      <c r="L95" s="198"/>
      <c r="M95" s="201"/>
    </row>
    <row r="96" spans="1:13" s="99" customFormat="1" ht="21" customHeight="1">
      <c r="A96" s="204"/>
      <c r="B96" s="211"/>
      <c r="C96" s="97" t="s">
        <v>315</v>
      </c>
      <c r="D96" s="98">
        <v>32.119500000000002</v>
      </c>
      <c r="E96" s="98">
        <f t="shared" si="6"/>
        <v>32.119500000000002</v>
      </c>
      <c r="F96" s="98">
        <v>1529.5</v>
      </c>
      <c r="G96" s="198"/>
      <c r="H96" s="198"/>
      <c r="I96" s="198"/>
      <c r="J96" s="198"/>
      <c r="K96" s="198"/>
      <c r="L96" s="198"/>
      <c r="M96" s="201"/>
    </row>
    <row r="97" spans="1:13" s="99" customFormat="1" ht="21" customHeight="1">
      <c r="A97" s="204"/>
      <c r="B97" s="211"/>
      <c r="C97" s="97" t="s">
        <v>28</v>
      </c>
      <c r="D97" s="98">
        <v>21.438269999999999</v>
      </c>
      <c r="E97" s="98">
        <f t="shared" si="6"/>
        <v>21.438269999999999</v>
      </c>
      <c r="F97" s="98">
        <v>1020.87</v>
      </c>
      <c r="G97" s="198"/>
      <c r="H97" s="198"/>
      <c r="I97" s="198"/>
      <c r="J97" s="198"/>
      <c r="K97" s="198"/>
      <c r="L97" s="198"/>
      <c r="M97" s="201"/>
    </row>
    <row r="98" spans="1:13" s="99" customFormat="1" ht="21" customHeight="1">
      <c r="A98" s="204"/>
      <c r="B98" s="211"/>
      <c r="C98" s="97" t="s">
        <v>316</v>
      </c>
      <c r="D98" s="98">
        <v>20.419979999999999</v>
      </c>
      <c r="E98" s="98">
        <f t="shared" si="6"/>
        <v>20.419979999999999</v>
      </c>
      <c r="F98" s="98">
        <v>972.38</v>
      </c>
      <c r="G98" s="198"/>
      <c r="H98" s="198"/>
      <c r="I98" s="198"/>
      <c r="J98" s="198"/>
      <c r="K98" s="198"/>
      <c r="L98" s="198"/>
      <c r="M98" s="201"/>
    </row>
    <row r="99" spans="1:13" s="99" customFormat="1" ht="21" customHeight="1">
      <c r="A99" s="204"/>
      <c r="B99" s="211"/>
      <c r="C99" s="97" t="s">
        <v>317</v>
      </c>
      <c r="D99" s="98">
        <v>7.77</v>
      </c>
      <c r="E99" s="98">
        <f t="shared" si="6"/>
        <v>7.77</v>
      </c>
      <c r="F99" s="98">
        <v>370</v>
      </c>
      <c r="G99" s="198"/>
      <c r="H99" s="198"/>
      <c r="I99" s="198"/>
      <c r="J99" s="198"/>
      <c r="K99" s="198"/>
      <c r="L99" s="198"/>
      <c r="M99" s="201"/>
    </row>
    <row r="100" spans="1:13" s="99" customFormat="1" ht="21" customHeight="1">
      <c r="A100" s="204"/>
      <c r="B100" s="211"/>
      <c r="C100" s="97" t="s">
        <v>318</v>
      </c>
      <c r="D100" s="98">
        <v>23.1</v>
      </c>
      <c r="E100" s="98">
        <f t="shared" si="6"/>
        <v>23.1</v>
      </c>
      <c r="F100" s="98">
        <v>1100</v>
      </c>
      <c r="G100" s="198"/>
      <c r="H100" s="198"/>
      <c r="I100" s="198"/>
      <c r="J100" s="198"/>
      <c r="K100" s="198"/>
      <c r="L100" s="198"/>
      <c r="M100" s="201"/>
    </row>
    <row r="101" spans="1:13" s="99" customFormat="1" ht="21" customHeight="1">
      <c r="A101" s="204"/>
      <c r="B101" s="211"/>
      <c r="C101" s="97" t="s">
        <v>319</v>
      </c>
      <c r="D101" s="98">
        <v>34.713209999999997</v>
      </c>
      <c r="E101" s="98">
        <f t="shared" si="6"/>
        <v>34.713209999999997</v>
      </c>
      <c r="F101" s="98">
        <v>1653.01</v>
      </c>
      <c r="G101" s="198"/>
      <c r="H101" s="198"/>
      <c r="I101" s="198"/>
      <c r="J101" s="198"/>
      <c r="K101" s="198"/>
      <c r="L101" s="198"/>
      <c r="M101" s="201"/>
    </row>
    <row r="102" spans="1:13" s="99" customFormat="1" ht="21" customHeight="1">
      <c r="A102" s="204"/>
      <c r="B102" s="211"/>
      <c r="C102" s="97" t="s">
        <v>320</v>
      </c>
      <c r="D102" s="98">
        <v>65.440830000000005</v>
      </c>
      <c r="E102" s="98">
        <f t="shared" si="6"/>
        <v>65.440830000000005</v>
      </c>
      <c r="F102" s="98">
        <v>3116.23</v>
      </c>
      <c r="G102" s="198"/>
      <c r="H102" s="198"/>
      <c r="I102" s="198"/>
      <c r="J102" s="198"/>
      <c r="K102" s="198"/>
      <c r="L102" s="198"/>
      <c r="M102" s="201"/>
    </row>
    <row r="103" spans="1:13" s="99" customFormat="1" ht="21" customHeight="1">
      <c r="A103" s="204"/>
      <c r="B103" s="211"/>
      <c r="C103" s="97" t="s">
        <v>321</v>
      </c>
      <c r="D103" s="98">
        <v>28.527450000000002</v>
      </c>
      <c r="E103" s="98">
        <f t="shared" si="6"/>
        <v>28.527450000000002</v>
      </c>
      <c r="F103" s="98">
        <v>1358.45</v>
      </c>
      <c r="G103" s="198"/>
      <c r="H103" s="198"/>
      <c r="I103" s="198"/>
      <c r="J103" s="198"/>
      <c r="K103" s="198"/>
      <c r="L103" s="198"/>
      <c r="M103" s="201"/>
    </row>
    <row r="104" spans="1:13" s="99" customFormat="1" ht="21" customHeight="1">
      <c r="A104" s="204"/>
      <c r="B104" s="211"/>
      <c r="C104" s="97" t="s">
        <v>322</v>
      </c>
      <c r="D104" s="98">
        <v>67.926389999999998</v>
      </c>
      <c r="E104" s="98">
        <f t="shared" si="6"/>
        <v>67.926389999999998</v>
      </c>
      <c r="F104" s="98">
        <v>3234.59</v>
      </c>
      <c r="G104" s="198"/>
      <c r="H104" s="198"/>
      <c r="I104" s="198"/>
      <c r="J104" s="198"/>
      <c r="K104" s="198"/>
      <c r="L104" s="198"/>
      <c r="M104" s="201"/>
    </row>
    <row r="105" spans="1:13" s="99" customFormat="1" ht="21" customHeight="1">
      <c r="A105" s="204"/>
      <c r="B105" s="211"/>
      <c r="C105" s="97" t="s">
        <v>323</v>
      </c>
      <c r="D105" s="98">
        <v>4.2735000000000003</v>
      </c>
      <c r="E105" s="98">
        <f t="shared" si="6"/>
        <v>4.2735000000000003</v>
      </c>
      <c r="F105" s="98">
        <v>203.5</v>
      </c>
      <c r="G105" s="198"/>
      <c r="H105" s="198"/>
      <c r="I105" s="198"/>
      <c r="J105" s="198"/>
      <c r="K105" s="198"/>
      <c r="L105" s="198"/>
      <c r="M105" s="201"/>
    </row>
    <row r="106" spans="1:13" s="99" customFormat="1" ht="21" customHeight="1">
      <c r="A106" s="204"/>
      <c r="B106" s="211"/>
      <c r="C106" s="97" t="s">
        <v>324</v>
      </c>
      <c r="D106" s="98">
        <v>38.067749999999997</v>
      </c>
      <c r="E106" s="98">
        <f t="shared" si="6"/>
        <v>38.067749999999997</v>
      </c>
      <c r="F106" s="98">
        <v>1812.75</v>
      </c>
      <c r="G106" s="198"/>
      <c r="H106" s="198"/>
      <c r="I106" s="198"/>
      <c r="J106" s="198"/>
      <c r="K106" s="198"/>
      <c r="L106" s="198"/>
      <c r="M106" s="201"/>
    </row>
    <row r="107" spans="1:13" s="99" customFormat="1" ht="21" customHeight="1">
      <c r="A107" s="204"/>
      <c r="B107" s="211"/>
      <c r="C107" s="97" t="s">
        <v>325</v>
      </c>
      <c r="D107" s="98">
        <v>62.195279999999997</v>
      </c>
      <c r="E107" s="98">
        <f t="shared" si="6"/>
        <v>62.195279999999997</v>
      </c>
      <c r="F107" s="98">
        <v>2961.68</v>
      </c>
      <c r="G107" s="198"/>
      <c r="H107" s="198"/>
      <c r="I107" s="198"/>
      <c r="J107" s="198"/>
      <c r="K107" s="198"/>
      <c r="L107" s="198"/>
      <c r="M107" s="201"/>
    </row>
    <row r="108" spans="1:13" s="99" customFormat="1" ht="21" customHeight="1">
      <c r="A108" s="204"/>
      <c r="B108" s="211"/>
      <c r="C108" s="97" t="s">
        <v>326</v>
      </c>
      <c r="D108" s="98">
        <v>18.93675</v>
      </c>
      <c r="E108" s="98">
        <f t="shared" si="6"/>
        <v>18.93675</v>
      </c>
      <c r="F108" s="98">
        <v>901.75</v>
      </c>
      <c r="G108" s="198"/>
      <c r="H108" s="198"/>
      <c r="I108" s="198"/>
      <c r="J108" s="198"/>
      <c r="K108" s="198"/>
      <c r="L108" s="198"/>
      <c r="M108" s="201"/>
    </row>
    <row r="109" spans="1:13" s="99" customFormat="1" ht="21" customHeight="1">
      <c r="A109" s="205"/>
      <c r="B109" s="211"/>
      <c r="C109" s="97" t="s">
        <v>327</v>
      </c>
      <c r="D109" s="98">
        <v>15.40518</v>
      </c>
      <c r="E109" s="98">
        <f t="shared" si="6"/>
        <v>15.40518</v>
      </c>
      <c r="F109" s="98">
        <v>733.58</v>
      </c>
      <c r="G109" s="199"/>
      <c r="H109" s="199"/>
      <c r="I109" s="199"/>
      <c r="J109" s="199"/>
      <c r="K109" s="199"/>
      <c r="L109" s="199"/>
      <c r="M109" s="202"/>
    </row>
    <row r="110" spans="1:13" s="106" customFormat="1" ht="21" customHeight="1">
      <c r="A110" s="101"/>
      <c r="B110" s="102" t="s">
        <v>94</v>
      </c>
      <c r="C110" s="103">
        <v>21</v>
      </c>
      <c r="D110" s="104">
        <f t="shared" ref="D110:L110" si="7">SUM(D89:D109)</f>
        <v>660.60854999999992</v>
      </c>
      <c r="E110" s="104">
        <f t="shared" si="7"/>
        <v>660.60854999999992</v>
      </c>
      <c r="F110" s="104">
        <f t="shared" si="7"/>
        <v>31457.550000000003</v>
      </c>
      <c r="G110" s="104">
        <f t="shared" si="7"/>
        <v>4.7275</v>
      </c>
      <c r="H110" s="104">
        <f t="shared" si="7"/>
        <v>4.7275</v>
      </c>
      <c r="I110" s="104">
        <f t="shared" si="7"/>
        <v>378.2</v>
      </c>
      <c r="J110" s="104">
        <f t="shared" si="7"/>
        <v>665.33604999999989</v>
      </c>
      <c r="K110" s="104">
        <f t="shared" si="7"/>
        <v>665.33604999999989</v>
      </c>
      <c r="L110" s="104">
        <f t="shared" si="7"/>
        <v>1330.6720999999998</v>
      </c>
      <c r="M110" s="105"/>
    </row>
    <row r="111" spans="1:13" s="99" customFormat="1" ht="21" customHeight="1">
      <c r="A111" s="203">
        <v>5</v>
      </c>
      <c r="B111" s="206" t="s">
        <v>328</v>
      </c>
      <c r="C111" s="97" t="s">
        <v>329</v>
      </c>
      <c r="D111" s="98">
        <v>3.57</v>
      </c>
      <c r="E111" s="98">
        <f t="shared" ref="E111:E127" si="8">D111</f>
        <v>3.57</v>
      </c>
      <c r="F111" s="98">
        <v>170</v>
      </c>
      <c r="G111" s="207">
        <v>3.0215000000000001</v>
      </c>
      <c r="H111" s="207">
        <v>3.0215000000000001</v>
      </c>
      <c r="I111" s="207">
        <v>241.73</v>
      </c>
      <c r="J111" s="197">
        <f>SUM(D111:D127)+G111</f>
        <v>202.15526000000003</v>
      </c>
      <c r="K111" s="197">
        <f>SUM(E111:E127)+H111</f>
        <v>202.15526000000003</v>
      </c>
      <c r="L111" s="197">
        <f>SUM(J111:K127)</f>
        <v>404.31052000000005</v>
      </c>
      <c r="M111" s="200"/>
    </row>
    <row r="112" spans="1:13" s="99" customFormat="1" ht="21" customHeight="1">
      <c r="A112" s="204"/>
      <c r="B112" s="206"/>
      <c r="C112" s="97" t="s">
        <v>330</v>
      </c>
      <c r="D112" s="98">
        <v>11.931990000000001</v>
      </c>
      <c r="E112" s="98">
        <f t="shared" si="8"/>
        <v>11.931990000000001</v>
      </c>
      <c r="F112" s="98">
        <v>568.19000000000005</v>
      </c>
      <c r="G112" s="208"/>
      <c r="H112" s="208"/>
      <c r="I112" s="208"/>
      <c r="J112" s="198"/>
      <c r="K112" s="198"/>
      <c r="L112" s="198"/>
      <c r="M112" s="201"/>
    </row>
    <row r="113" spans="1:13" s="99" customFormat="1" ht="21" customHeight="1">
      <c r="A113" s="204"/>
      <c r="B113" s="206"/>
      <c r="C113" s="97" t="s">
        <v>331</v>
      </c>
      <c r="D113" s="98">
        <v>14.679</v>
      </c>
      <c r="E113" s="98">
        <f t="shared" si="8"/>
        <v>14.679</v>
      </c>
      <c r="F113" s="98">
        <v>699</v>
      </c>
      <c r="G113" s="208"/>
      <c r="H113" s="208"/>
      <c r="I113" s="208"/>
      <c r="J113" s="198"/>
      <c r="K113" s="198"/>
      <c r="L113" s="198"/>
      <c r="M113" s="201"/>
    </row>
    <row r="114" spans="1:13" s="99" customFormat="1" ht="21" customHeight="1">
      <c r="A114" s="204"/>
      <c r="B114" s="206"/>
      <c r="C114" s="97" t="s">
        <v>332</v>
      </c>
      <c r="D114" s="98">
        <v>18.942</v>
      </c>
      <c r="E114" s="98">
        <f t="shared" si="8"/>
        <v>18.942</v>
      </c>
      <c r="F114" s="98">
        <v>902</v>
      </c>
      <c r="G114" s="208"/>
      <c r="H114" s="208"/>
      <c r="I114" s="208"/>
      <c r="J114" s="198"/>
      <c r="K114" s="198"/>
      <c r="L114" s="198"/>
      <c r="M114" s="201"/>
    </row>
    <row r="115" spans="1:13" s="99" customFormat="1" ht="21" customHeight="1">
      <c r="A115" s="204"/>
      <c r="B115" s="206"/>
      <c r="C115" s="97" t="s">
        <v>333</v>
      </c>
      <c r="D115" s="98">
        <v>16.15278</v>
      </c>
      <c r="E115" s="98">
        <f t="shared" si="8"/>
        <v>16.15278</v>
      </c>
      <c r="F115" s="98">
        <v>769.18</v>
      </c>
      <c r="G115" s="208"/>
      <c r="H115" s="208"/>
      <c r="I115" s="208"/>
      <c r="J115" s="198"/>
      <c r="K115" s="198"/>
      <c r="L115" s="198"/>
      <c r="M115" s="201"/>
    </row>
    <row r="116" spans="1:13" s="99" customFormat="1" ht="21" customHeight="1">
      <c r="A116" s="204"/>
      <c r="B116" s="206"/>
      <c r="C116" s="97" t="s">
        <v>126</v>
      </c>
      <c r="D116" s="98">
        <v>7.6859999999999999</v>
      </c>
      <c r="E116" s="98">
        <f t="shared" si="8"/>
        <v>7.6859999999999999</v>
      </c>
      <c r="F116" s="98">
        <v>366</v>
      </c>
      <c r="G116" s="208"/>
      <c r="H116" s="208"/>
      <c r="I116" s="208"/>
      <c r="J116" s="198"/>
      <c r="K116" s="198"/>
      <c r="L116" s="198"/>
      <c r="M116" s="201"/>
    </row>
    <row r="117" spans="1:13" s="99" customFormat="1" ht="21" customHeight="1">
      <c r="A117" s="204"/>
      <c r="B117" s="206"/>
      <c r="C117" s="97" t="s">
        <v>334</v>
      </c>
      <c r="D117" s="98">
        <v>16.140599999999999</v>
      </c>
      <c r="E117" s="98">
        <f t="shared" si="8"/>
        <v>16.140599999999999</v>
      </c>
      <c r="F117" s="98">
        <v>768.6</v>
      </c>
      <c r="G117" s="208"/>
      <c r="H117" s="208"/>
      <c r="I117" s="208"/>
      <c r="J117" s="198"/>
      <c r="K117" s="198"/>
      <c r="L117" s="198"/>
      <c r="M117" s="201"/>
    </row>
    <row r="118" spans="1:13" s="99" customFormat="1" ht="21" customHeight="1">
      <c r="A118" s="204"/>
      <c r="B118" s="206"/>
      <c r="C118" s="97" t="s">
        <v>335</v>
      </c>
      <c r="D118" s="98">
        <v>15.75882</v>
      </c>
      <c r="E118" s="98">
        <f t="shared" si="8"/>
        <v>15.75882</v>
      </c>
      <c r="F118" s="98">
        <v>750.42</v>
      </c>
      <c r="G118" s="208"/>
      <c r="H118" s="208"/>
      <c r="I118" s="208"/>
      <c r="J118" s="198"/>
      <c r="K118" s="198"/>
      <c r="L118" s="198"/>
      <c r="M118" s="201"/>
    </row>
    <row r="119" spans="1:13" s="99" customFormat="1" ht="21" customHeight="1">
      <c r="A119" s="204"/>
      <c r="B119" s="206"/>
      <c r="C119" s="97" t="s">
        <v>121</v>
      </c>
      <c r="D119" s="98">
        <v>2.3574600000000001</v>
      </c>
      <c r="E119" s="98">
        <f t="shared" si="8"/>
        <v>2.3574600000000001</v>
      </c>
      <c r="F119" s="98">
        <v>112.26</v>
      </c>
      <c r="G119" s="208"/>
      <c r="H119" s="208"/>
      <c r="I119" s="208"/>
      <c r="J119" s="198"/>
      <c r="K119" s="198"/>
      <c r="L119" s="198"/>
      <c r="M119" s="201"/>
    </row>
    <row r="120" spans="1:13" s="99" customFormat="1" ht="21" customHeight="1">
      <c r="A120" s="204"/>
      <c r="B120" s="206"/>
      <c r="C120" s="97" t="s">
        <v>336</v>
      </c>
      <c r="D120" s="98">
        <v>33.183149999999998</v>
      </c>
      <c r="E120" s="98">
        <f t="shared" si="8"/>
        <v>33.183149999999998</v>
      </c>
      <c r="F120" s="98">
        <v>1580.15</v>
      </c>
      <c r="G120" s="208"/>
      <c r="H120" s="208"/>
      <c r="I120" s="208"/>
      <c r="J120" s="198"/>
      <c r="K120" s="198"/>
      <c r="L120" s="198"/>
      <c r="M120" s="201"/>
    </row>
    <row r="121" spans="1:13" s="99" customFormat="1" ht="21" customHeight="1">
      <c r="A121" s="204"/>
      <c r="B121" s="206"/>
      <c r="C121" s="97" t="s">
        <v>122</v>
      </c>
      <c r="D121" s="98">
        <v>5.2749899999999998</v>
      </c>
      <c r="E121" s="98">
        <f t="shared" si="8"/>
        <v>5.2749899999999998</v>
      </c>
      <c r="F121" s="98">
        <v>251.19</v>
      </c>
      <c r="G121" s="208"/>
      <c r="H121" s="208"/>
      <c r="I121" s="208"/>
      <c r="J121" s="198"/>
      <c r="K121" s="198"/>
      <c r="L121" s="198"/>
      <c r="M121" s="201"/>
    </row>
    <row r="122" spans="1:13" s="99" customFormat="1" ht="21" customHeight="1">
      <c r="A122" s="204"/>
      <c r="B122" s="206"/>
      <c r="C122" s="97" t="s">
        <v>337</v>
      </c>
      <c r="D122" s="98">
        <v>11.6046</v>
      </c>
      <c r="E122" s="98">
        <f t="shared" si="8"/>
        <v>11.6046</v>
      </c>
      <c r="F122" s="98">
        <v>552.6</v>
      </c>
      <c r="G122" s="208"/>
      <c r="H122" s="208"/>
      <c r="I122" s="208"/>
      <c r="J122" s="198"/>
      <c r="K122" s="198"/>
      <c r="L122" s="198"/>
      <c r="M122" s="201"/>
    </row>
    <row r="123" spans="1:13" s="99" customFormat="1" ht="21" customHeight="1">
      <c r="A123" s="204"/>
      <c r="B123" s="206"/>
      <c r="C123" s="97" t="s">
        <v>123</v>
      </c>
      <c r="D123" s="98">
        <v>15.624420000000001</v>
      </c>
      <c r="E123" s="98">
        <f t="shared" si="8"/>
        <v>15.624420000000001</v>
      </c>
      <c r="F123" s="98">
        <v>744.02</v>
      </c>
      <c r="G123" s="208"/>
      <c r="H123" s="208"/>
      <c r="I123" s="208"/>
      <c r="J123" s="198"/>
      <c r="K123" s="198"/>
      <c r="L123" s="198"/>
      <c r="M123" s="201"/>
    </row>
    <row r="124" spans="1:13" s="99" customFormat="1" ht="21" customHeight="1">
      <c r="A124" s="204"/>
      <c r="B124" s="206"/>
      <c r="C124" s="97" t="s">
        <v>125</v>
      </c>
      <c r="D124" s="98">
        <v>4.1790000000000003</v>
      </c>
      <c r="E124" s="98">
        <f t="shared" si="8"/>
        <v>4.1790000000000003</v>
      </c>
      <c r="F124" s="98">
        <v>199</v>
      </c>
      <c r="G124" s="208"/>
      <c r="H124" s="208"/>
      <c r="I124" s="208"/>
      <c r="J124" s="198"/>
      <c r="K124" s="198"/>
      <c r="L124" s="198"/>
      <c r="M124" s="201"/>
    </row>
    <row r="125" spans="1:13" s="99" customFormat="1" ht="21" customHeight="1">
      <c r="A125" s="204"/>
      <c r="B125" s="206"/>
      <c r="C125" s="97" t="s">
        <v>124</v>
      </c>
      <c r="D125" s="98">
        <v>3.0338699999999998</v>
      </c>
      <c r="E125" s="98">
        <f t="shared" si="8"/>
        <v>3.0338699999999998</v>
      </c>
      <c r="F125" s="98">
        <v>144.47</v>
      </c>
      <c r="G125" s="208"/>
      <c r="H125" s="208"/>
      <c r="I125" s="208"/>
      <c r="J125" s="198"/>
      <c r="K125" s="198"/>
      <c r="L125" s="198"/>
      <c r="M125" s="201"/>
    </row>
    <row r="126" spans="1:13" s="99" customFormat="1" ht="21" customHeight="1">
      <c r="A126" s="204"/>
      <c r="B126" s="206"/>
      <c r="C126" s="97" t="s">
        <v>338</v>
      </c>
      <c r="D126" s="98">
        <v>12.243</v>
      </c>
      <c r="E126" s="98">
        <f t="shared" si="8"/>
        <v>12.243</v>
      </c>
      <c r="F126" s="98">
        <v>583</v>
      </c>
      <c r="G126" s="208"/>
      <c r="H126" s="208"/>
      <c r="I126" s="208"/>
      <c r="J126" s="198"/>
      <c r="K126" s="198"/>
      <c r="L126" s="198"/>
      <c r="M126" s="201"/>
    </row>
    <row r="127" spans="1:13" s="99" customFormat="1" ht="21" customHeight="1">
      <c r="A127" s="204"/>
      <c r="B127" s="206"/>
      <c r="C127" s="97" t="s">
        <v>339</v>
      </c>
      <c r="D127" s="98">
        <v>6.7720799999999999</v>
      </c>
      <c r="E127" s="98">
        <f t="shared" si="8"/>
        <v>6.7720799999999999</v>
      </c>
      <c r="F127" s="98">
        <v>322.48</v>
      </c>
      <c r="G127" s="209"/>
      <c r="H127" s="209"/>
      <c r="I127" s="209"/>
      <c r="J127" s="199"/>
      <c r="K127" s="199"/>
      <c r="L127" s="199"/>
      <c r="M127" s="202"/>
    </row>
    <row r="128" spans="1:13" s="106" customFormat="1" ht="21" customHeight="1">
      <c r="A128" s="101"/>
      <c r="B128" s="102" t="s">
        <v>94</v>
      </c>
      <c r="C128" s="103">
        <v>17</v>
      </c>
      <c r="D128" s="104">
        <f t="shared" ref="D128:L128" si="9">SUM(D111:D127)</f>
        <v>199.13376000000002</v>
      </c>
      <c r="E128" s="104">
        <f t="shared" si="9"/>
        <v>199.13376000000002</v>
      </c>
      <c r="F128" s="104">
        <f t="shared" si="9"/>
        <v>9482.56</v>
      </c>
      <c r="G128" s="104">
        <f t="shared" si="9"/>
        <v>3.0215000000000001</v>
      </c>
      <c r="H128" s="104">
        <f t="shared" si="9"/>
        <v>3.0215000000000001</v>
      </c>
      <c r="I128" s="104">
        <f t="shared" si="9"/>
        <v>241.73</v>
      </c>
      <c r="J128" s="104">
        <f t="shared" si="9"/>
        <v>202.15526000000003</v>
      </c>
      <c r="K128" s="104">
        <f t="shared" si="9"/>
        <v>202.15526000000003</v>
      </c>
      <c r="L128" s="104">
        <f t="shared" si="9"/>
        <v>404.31052000000005</v>
      </c>
      <c r="M128" s="105"/>
    </row>
    <row r="129" spans="1:13" s="99" customFormat="1" ht="21" customHeight="1">
      <c r="A129" s="203">
        <v>6</v>
      </c>
      <c r="B129" s="206" t="s">
        <v>340</v>
      </c>
      <c r="C129" s="97" t="s">
        <v>341</v>
      </c>
      <c r="D129" s="98">
        <v>8.7483900000000006</v>
      </c>
      <c r="E129" s="98">
        <f t="shared" ref="E129:E145" si="10">D129</f>
        <v>8.7483900000000006</v>
      </c>
      <c r="F129" s="98">
        <v>416.59</v>
      </c>
      <c r="G129" s="197"/>
      <c r="H129" s="197"/>
      <c r="I129" s="197"/>
      <c r="J129" s="197">
        <f>SUM(D129:D145)+G129</f>
        <v>140.12775000000002</v>
      </c>
      <c r="K129" s="197">
        <f>SUM(E129:E145)+H129</f>
        <v>140.12775000000002</v>
      </c>
      <c r="L129" s="197">
        <f>SUM(J129:K145)</f>
        <v>280.25550000000004</v>
      </c>
      <c r="M129" s="200"/>
    </row>
    <row r="130" spans="1:13" s="99" customFormat="1" ht="21" customHeight="1">
      <c r="A130" s="204"/>
      <c r="B130" s="206"/>
      <c r="C130" s="97" t="s">
        <v>342</v>
      </c>
      <c r="D130" s="98">
        <v>0.378</v>
      </c>
      <c r="E130" s="98">
        <f t="shared" si="10"/>
        <v>0.378</v>
      </c>
      <c r="F130" s="98">
        <v>18</v>
      </c>
      <c r="G130" s="198"/>
      <c r="H130" s="198"/>
      <c r="I130" s="198"/>
      <c r="J130" s="198"/>
      <c r="K130" s="198"/>
      <c r="L130" s="198"/>
      <c r="M130" s="201"/>
    </row>
    <row r="131" spans="1:13" s="99" customFormat="1" ht="21" customHeight="1">
      <c r="A131" s="204"/>
      <c r="B131" s="206"/>
      <c r="C131" s="97" t="s">
        <v>343</v>
      </c>
      <c r="D131" s="98">
        <v>2.4990000000000001</v>
      </c>
      <c r="E131" s="98">
        <f t="shared" si="10"/>
        <v>2.4990000000000001</v>
      </c>
      <c r="F131" s="98">
        <v>119</v>
      </c>
      <c r="G131" s="198"/>
      <c r="H131" s="198"/>
      <c r="I131" s="198"/>
      <c r="J131" s="198"/>
      <c r="K131" s="198"/>
      <c r="L131" s="198"/>
      <c r="M131" s="201"/>
    </row>
    <row r="132" spans="1:13" s="99" customFormat="1" ht="21" customHeight="1">
      <c r="A132" s="204"/>
      <c r="B132" s="206"/>
      <c r="C132" s="97" t="s">
        <v>344</v>
      </c>
      <c r="D132" s="98">
        <v>8.9670000000000005</v>
      </c>
      <c r="E132" s="98">
        <f t="shared" si="10"/>
        <v>8.9670000000000005</v>
      </c>
      <c r="F132" s="98">
        <v>427</v>
      </c>
      <c r="G132" s="198"/>
      <c r="H132" s="198"/>
      <c r="I132" s="198"/>
      <c r="J132" s="198"/>
      <c r="K132" s="198"/>
      <c r="L132" s="198"/>
      <c r="M132" s="201"/>
    </row>
    <row r="133" spans="1:13" s="99" customFormat="1" ht="21" customHeight="1">
      <c r="A133" s="204"/>
      <c r="B133" s="206"/>
      <c r="C133" s="97" t="s">
        <v>345</v>
      </c>
      <c r="D133" s="98">
        <v>13.923</v>
      </c>
      <c r="E133" s="98">
        <f t="shared" si="10"/>
        <v>13.923</v>
      </c>
      <c r="F133" s="98">
        <v>663</v>
      </c>
      <c r="G133" s="198"/>
      <c r="H133" s="198"/>
      <c r="I133" s="198"/>
      <c r="J133" s="198"/>
      <c r="K133" s="198"/>
      <c r="L133" s="198"/>
      <c r="M133" s="201"/>
    </row>
    <row r="134" spans="1:13" s="99" customFormat="1" ht="21" customHeight="1">
      <c r="A134" s="204"/>
      <c r="B134" s="206"/>
      <c r="C134" s="97" t="s">
        <v>346</v>
      </c>
      <c r="D134" s="98">
        <v>2.2679999999999998</v>
      </c>
      <c r="E134" s="98">
        <f t="shared" si="10"/>
        <v>2.2679999999999998</v>
      </c>
      <c r="F134" s="98">
        <v>108</v>
      </c>
      <c r="G134" s="198"/>
      <c r="H134" s="198"/>
      <c r="I134" s="198"/>
      <c r="J134" s="198"/>
      <c r="K134" s="198"/>
      <c r="L134" s="198"/>
      <c r="M134" s="201"/>
    </row>
    <row r="135" spans="1:13" s="99" customFormat="1" ht="21" customHeight="1">
      <c r="A135" s="204"/>
      <c r="B135" s="206"/>
      <c r="C135" s="97" t="s">
        <v>347</v>
      </c>
      <c r="D135" s="98">
        <v>0.252</v>
      </c>
      <c r="E135" s="98">
        <f t="shared" si="10"/>
        <v>0.252</v>
      </c>
      <c r="F135" s="98">
        <v>12</v>
      </c>
      <c r="G135" s="198"/>
      <c r="H135" s="198"/>
      <c r="I135" s="198"/>
      <c r="J135" s="198"/>
      <c r="K135" s="198"/>
      <c r="L135" s="198"/>
      <c r="M135" s="201"/>
    </row>
    <row r="136" spans="1:13" s="99" customFormat="1" ht="21" customHeight="1">
      <c r="A136" s="204"/>
      <c r="B136" s="206"/>
      <c r="C136" s="97" t="s">
        <v>348</v>
      </c>
      <c r="D136" s="98">
        <v>0.23058000000000001</v>
      </c>
      <c r="E136" s="98">
        <f t="shared" si="10"/>
        <v>0.23058000000000001</v>
      </c>
      <c r="F136" s="98">
        <v>10.98</v>
      </c>
      <c r="G136" s="198"/>
      <c r="H136" s="198"/>
      <c r="I136" s="198"/>
      <c r="J136" s="198"/>
      <c r="K136" s="198"/>
      <c r="L136" s="198"/>
      <c r="M136" s="201"/>
    </row>
    <row r="137" spans="1:13" s="99" customFormat="1" ht="21" customHeight="1">
      <c r="A137" s="204"/>
      <c r="B137" s="206"/>
      <c r="C137" s="97" t="s">
        <v>349</v>
      </c>
      <c r="D137" s="98">
        <v>17.006430000000002</v>
      </c>
      <c r="E137" s="98">
        <f t="shared" si="10"/>
        <v>17.006430000000002</v>
      </c>
      <c r="F137" s="98">
        <v>809.83</v>
      </c>
      <c r="G137" s="198"/>
      <c r="H137" s="198"/>
      <c r="I137" s="198"/>
      <c r="J137" s="198"/>
      <c r="K137" s="198"/>
      <c r="L137" s="198"/>
      <c r="M137" s="201"/>
    </row>
    <row r="138" spans="1:13" s="99" customFormat="1" ht="21" customHeight="1">
      <c r="A138" s="204"/>
      <c r="B138" s="206"/>
      <c r="C138" s="97" t="s">
        <v>350</v>
      </c>
      <c r="D138" s="98">
        <v>0.36141000000000001</v>
      </c>
      <c r="E138" s="98">
        <f t="shared" si="10"/>
        <v>0.36141000000000001</v>
      </c>
      <c r="F138" s="98">
        <v>17.21</v>
      </c>
      <c r="G138" s="198"/>
      <c r="H138" s="198"/>
      <c r="I138" s="198"/>
      <c r="J138" s="198"/>
      <c r="K138" s="198"/>
      <c r="L138" s="198"/>
      <c r="M138" s="201"/>
    </row>
    <row r="139" spans="1:13" s="99" customFormat="1" ht="21" customHeight="1">
      <c r="A139" s="204"/>
      <c r="B139" s="206"/>
      <c r="C139" s="97" t="s">
        <v>351</v>
      </c>
      <c r="D139" s="98">
        <v>9.891</v>
      </c>
      <c r="E139" s="98">
        <f t="shared" si="10"/>
        <v>9.891</v>
      </c>
      <c r="F139" s="98">
        <v>471</v>
      </c>
      <c r="G139" s="198"/>
      <c r="H139" s="198"/>
      <c r="I139" s="198"/>
      <c r="J139" s="198"/>
      <c r="K139" s="198"/>
      <c r="L139" s="198"/>
      <c r="M139" s="201"/>
    </row>
    <row r="140" spans="1:13" s="99" customFormat="1" ht="21" customHeight="1">
      <c r="A140" s="204"/>
      <c r="B140" s="206"/>
      <c r="C140" s="97" t="s">
        <v>352</v>
      </c>
      <c r="D140" s="98">
        <v>7.5518099999999997</v>
      </c>
      <c r="E140" s="98">
        <f t="shared" si="10"/>
        <v>7.5518099999999997</v>
      </c>
      <c r="F140" s="98">
        <v>359.61</v>
      </c>
      <c r="G140" s="198"/>
      <c r="H140" s="198"/>
      <c r="I140" s="198"/>
      <c r="J140" s="198"/>
      <c r="K140" s="198"/>
      <c r="L140" s="198"/>
      <c r="M140" s="201"/>
    </row>
    <row r="141" spans="1:13" s="99" customFormat="1" ht="21" customHeight="1">
      <c r="A141" s="204"/>
      <c r="B141" s="206"/>
      <c r="C141" s="97" t="s">
        <v>353</v>
      </c>
      <c r="D141" s="98">
        <v>2.24322</v>
      </c>
      <c r="E141" s="98">
        <f t="shared" si="10"/>
        <v>2.24322</v>
      </c>
      <c r="F141" s="98">
        <v>106.82</v>
      </c>
      <c r="G141" s="198"/>
      <c r="H141" s="198"/>
      <c r="I141" s="198"/>
      <c r="J141" s="198"/>
      <c r="K141" s="198"/>
      <c r="L141" s="198"/>
      <c r="M141" s="201"/>
    </row>
    <row r="142" spans="1:13" s="99" customFormat="1" ht="21" customHeight="1">
      <c r="A142" s="204"/>
      <c r="B142" s="206"/>
      <c r="C142" s="97" t="s">
        <v>354</v>
      </c>
      <c r="D142" s="98">
        <v>10.971869999999999</v>
      </c>
      <c r="E142" s="98">
        <f t="shared" si="10"/>
        <v>10.971869999999999</v>
      </c>
      <c r="F142" s="98">
        <v>522.47</v>
      </c>
      <c r="G142" s="198"/>
      <c r="H142" s="198"/>
      <c r="I142" s="198"/>
      <c r="J142" s="198"/>
      <c r="K142" s="198"/>
      <c r="L142" s="198"/>
      <c r="M142" s="201"/>
    </row>
    <row r="143" spans="1:13" s="99" customFormat="1" ht="21" customHeight="1">
      <c r="A143" s="204"/>
      <c r="B143" s="206"/>
      <c r="C143" s="97" t="s">
        <v>355</v>
      </c>
      <c r="D143" s="98">
        <v>22.091999999999999</v>
      </c>
      <c r="E143" s="98">
        <f t="shared" si="10"/>
        <v>22.091999999999999</v>
      </c>
      <c r="F143" s="98">
        <v>1052</v>
      </c>
      <c r="G143" s="198"/>
      <c r="H143" s="198"/>
      <c r="I143" s="198"/>
      <c r="J143" s="198"/>
      <c r="K143" s="198"/>
      <c r="L143" s="198"/>
      <c r="M143" s="201"/>
    </row>
    <row r="144" spans="1:13" s="99" customFormat="1" ht="21" customHeight="1">
      <c r="A144" s="204"/>
      <c r="B144" s="206"/>
      <c r="C144" s="97" t="s">
        <v>356</v>
      </c>
      <c r="D144" s="98">
        <v>31.521000000000001</v>
      </c>
      <c r="E144" s="98">
        <f t="shared" si="10"/>
        <v>31.521000000000001</v>
      </c>
      <c r="F144" s="98">
        <v>1501</v>
      </c>
      <c r="G144" s="198"/>
      <c r="H144" s="198"/>
      <c r="I144" s="198"/>
      <c r="J144" s="198"/>
      <c r="K144" s="198"/>
      <c r="L144" s="198"/>
      <c r="M144" s="201"/>
    </row>
    <row r="145" spans="1:13" s="99" customFormat="1" ht="21" customHeight="1">
      <c r="A145" s="205"/>
      <c r="B145" s="206"/>
      <c r="C145" s="97" t="s">
        <v>357</v>
      </c>
      <c r="D145" s="98">
        <v>1.2230399999999999</v>
      </c>
      <c r="E145" s="98">
        <f t="shared" si="10"/>
        <v>1.2230399999999999</v>
      </c>
      <c r="F145" s="98">
        <v>58.24</v>
      </c>
      <c r="G145" s="199"/>
      <c r="H145" s="199"/>
      <c r="I145" s="199"/>
      <c r="J145" s="199"/>
      <c r="K145" s="199"/>
      <c r="L145" s="199"/>
      <c r="M145" s="202"/>
    </row>
    <row r="146" spans="1:13" s="106" customFormat="1" ht="21" customHeight="1">
      <c r="A146" s="101"/>
      <c r="B146" s="102" t="s">
        <v>94</v>
      </c>
      <c r="C146" s="103">
        <v>17</v>
      </c>
      <c r="D146" s="104">
        <f t="shared" ref="D146:L146" si="11">SUM(D129:D145)</f>
        <v>140.12775000000002</v>
      </c>
      <c r="E146" s="104">
        <f t="shared" si="11"/>
        <v>140.12775000000002</v>
      </c>
      <c r="F146" s="104">
        <f t="shared" si="11"/>
        <v>6672.75</v>
      </c>
      <c r="G146" s="104">
        <f t="shared" si="11"/>
        <v>0</v>
      </c>
      <c r="H146" s="104">
        <f t="shared" si="11"/>
        <v>0</v>
      </c>
      <c r="I146" s="104">
        <f t="shared" si="11"/>
        <v>0</v>
      </c>
      <c r="J146" s="104">
        <f t="shared" si="11"/>
        <v>140.12775000000002</v>
      </c>
      <c r="K146" s="104">
        <f t="shared" si="11"/>
        <v>140.12775000000002</v>
      </c>
      <c r="L146" s="104">
        <f t="shared" si="11"/>
        <v>280.25550000000004</v>
      </c>
      <c r="M146" s="105"/>
    </row>
    <row r="147" spans="1:13" s="99" customFormat="1" ht="21" customHeight="1">
      <c r="A147" s="203">
        <v>7</v>
      </c>
      <c r="B147" s="206" t="s">
        <v>358</v>
      </c>
      <c r="C147" s="97" t="s">
        <v>359</v>
      </c>
      <c r="D147" s="98">
        <v>3.4257300000000002</v>
      </c>
      <c r="E147" s="98">
        <f t="shared" ref="E147:E167" si="12">D147</f>
        <v>3.4257300000000002</v>
      </c>
      <c r="F147" s="98">
        <v>163.13</v>
      </c>
      <c r="G147" s="197">
        <v>4.3594999999999997</v>
      </c>
      <c r="H147" s="197">
        <v>4.3594999999999997</v>
      </c>
      <c r="I147" s="197">
        <v>348.75</v>
      </c>
      <c r="J147" s="197">
        <f>SUM(D147:D167)+G147</f>
        <v>580.13623999999993</v>
      </c>
      <c r="K147" s="197">
        <f>SUM(E147:E167)+H147</f>
        <v>580.13623999999993</v>
      </c>
      <c r="L147" s="197">
        <f>SUM(J147:K167)</f>
        <v>1160.2724799999999</v>
      </c>
      <c r="M147" s="200"/>
    </row>
    <row r="148" spans="1:13" s="99" customFormat="1" ht="21" customHeight="1">
      <c r="A148" s="204"/>
      <c r="B148" s="206"/>
      <c r="C148" s="97" t="s">
        <v>360</v>
      </c>
      <c r="D148" s="98">
        <v>41.333669999999998</v>
      </c>
      <c r="E148" s="98">
        <f t="shared" si="12"/>
        <v>41.333669999999998</v>
      </c>
      <c r="F148" s="98">
        <v>1968.27</v>
      </c>
      <c r="G148" s="198"/>
      <c r="H148" s="198"/>
      <c r="I148" s="198"/>
      <c r="J148" s="198"/>
      <c r="K148" s="198"/>
      <c r="L148" s="198"/>
      <c r="M148" s="201"/>
    </row>
    <row r="149" spans="1:13" s="99" customFormat="1" ht="21" customHeight="1">
      <c r="A149" s="204"/>
      <c r="B149" s="206"/>
      <c r="C149" s="97" t="s">
        <v>361</v>
      </c>
      <c r="D149" s="98">
        <v>29.946000000000002</v>
      </c>
      <c r="E149" s="98">
        <f t="shared" si="12"/>
        <v>29.946000000000002</v>
      </c>
      <c r="F149" s="98">
        <v>1426</v>
      </c>
      <c r="G149" s="198"/>
      <c r="H149" s="198"/>
      <c r="I149" s="198"/>
      <c r="J149" s="198"/>
      <c r="K149" s="198"/>
      <c r="L149" s="198"/>
      <c r="M149" s="201"/>
    </row>
    <row r="150" spans="1:13" s="99" customFormat="1" ht="21" customHeight="1">
      <c r="A150" s="204"/>
      <c r="B150" s="206"/>
      <c r="C150" s="97" t="s">
        <v>362</v>
      </c>
      <c r="D150" s="98">
        <v>31.815000000000001</v>
      </c>
      <c r="E150" s="98">
        <f t="shared" si="12"/>
        <v>31.815000000000001</v>
      </c>
      <c r="F150" s="98">
        <v>1515</v>
      </c>
      <c r="G150" s="198"/>
      <c r="H150" s="198"/>
      <c r="I150" s="198"/>
      <c r="J150" s="198"/>
      <c r="K150" s="198"/>
      <c r="L150" s="198"/>
      <c r="M150" s="201"/>
    </row>
    <row r="151" spans="1:13" s="99" customFormat="1" ht="21" customHeight="1">
      <c r="A151" s="204"/>
      <c r="B151" s="206"/>
      <c r="C151" s="97" t="s">
        <v>363</v>
      </c>
      <c r="D151" s="98">
        <v>18.375</v>
      </c>
      <c r="E151" s="98">
        <f t="shared" si="12"/>
        <v>18.375</v>
      </c>
      <c r="F151" s="98">
        <v>875</v>
      </c>
      <c r="G151" s="198"/>
      <c r="H151" s="198"/>
      <c r="I151" s="198"/>
      <c r="J151" s="198"/>
      <c r="K151" s="198"/>
      <c r="L151" s="198"/>
      <c r="M151" s="201"/>
    </row>
    <row r="152" spans="1:13" s="99" customFormat="1" ht="21" customHeight="1">
      <c r="A152" s="204"/>
      <c r="B152" s="206"/>
      <c r="C152" s="97" t="s">
        <v>364</v>
      </c>
      <c r="D152" s="98">
        <v>25.314450000000001</v>
      </c>
      <c r="E152" s="98">
        <f t="shared" si="12"/>
        <v>25.314450000000001</v>
      </c>
      <c r="F152" s="98">
        <v>1205.45</v>
      </c>
      <c r="G152" s="198"/>
      <c r="H152" s="198"/>
      <c r="I152" s="198"/>
      <c r="J152" s="198"/>
      <c r="K152" s="198"/>
      <c r="L152" s="198"/>
      <c r="M152" s="201"/>
    </row>
    <row r="153" spans="1:13" s="99" customFormat="1" ht="21" customHeight="1">
      <c r="A153" s="204"/>
      <c r="B153" s="206"/>
      <c r="C153" s="97" t="s">
        <v>365</v>
      </c>
      <c r="D153" s="98">
        <v>17.408999999999999</v>
      </c>
      <c r="E153" s="98">
        <f t="shared" si="12"/>
        <v>17.408999999999999</v>
      </c>
      <c r="F153" s="98">
        <v>829</v>
      </c>
      <c r="G153" s="198"/>
      <c r="H153" s="198"/>
      <c r="I153" s="198"/>
      <c r="J153" s="198"/>
      <c r="K153" s="198"/>
      <c r="L153" s="198"/>
      <c r="M153" s="201"/>
    </row>
    <row r="154" spans="1:13" s="99" customFormat="1" ht="21" customHeight="1">
      <c r="A154" s="204"/>
      <c r="B154" s="206"/>
      <c r="C154" s="97" t="s">
        <v>366</v>
      </c>
      <c r="D154" s="98">
        <v>41.216700000000003</v>
      </c>
      <c r="E154" s="98">
        <f t="shared" si="12"/>
        <v>41.216700000000003</v>
      </c>
      <c r="F154" s="98">
        <v>1962.7</v>
      </c>
      <c r="G154" s="198"/>
      <c r="H154" s="198"/>
      <c r="I154" s="198"/>
      <c r="J154" s="198"/>
      <c r="K154" s="198"/>
      <c r="L154" s="198"/>
      <c r="M154" s="201"/>
    </row>
    <row r="155" spans="1:13" s="99" customFormat="1" ht="21" customHeight="1">
      <c r="A155" s="204"/>
      <c r="B155" s="206"/>
      <c r="C155" s="97" t="s">
        <v>367</v>
      </c>
      <c r="D155" s="98">
        <v>27.614999999999998</v>
      </c>
      <c r="E155" s="98">
        <f t="shared" si="12"/>
        <v>27.614999999999998</v>
      </c>
      <c r="F155" s="98">
        <v>1315</v>
      </c>
      <c r="G155" s="198"/>
      <c r="H155" s="198"/>
      <c r="I155" s="198"/>
      <c r="J155" s="198"/>
      <c r="K155" s="198"/>
      <c r="L155" s="198"/>
      <c r="M155" s="201"/>
    </row>
    <row r="156" spans="1:13" s="99" customFormat="1" ht="21" customHeight="1">
      <c r="A156" s="204"/>
      <c r="B156" s="206"/>
      <c r="C156" s="97" t="s">
        <v>77</v>
      </c>
      <c r="D156" s="98">
        <v>21.21</v>
      </c>
      <c r="E156" s="98">
        <f t="shared" si="12"/>
        <v>21.21</v>
      </c>
      <c r="F156" s="98">
        <v>1010</v>
      </c>
      <c r="G156" s="198"/>
      <c r="H156" s="198"/>
      <c r="I156" s="198"/>
      <c r="J156" s="198"/>
      <c r="K156" s="198"/>
      <c r="L156" s="198"/>
      <c r="M156" s="201"/>
    </row>
    <row r="157" spans="1:13" s="99" customFormat="1" ht="21" customHeight="1">
      <c r="A157" s="204"/>
      <c r="B157" s="206"/>
      <c r="C157" s="97" t="s">
        <v>368</v>
      </c>
      <c r="D157" s="98">
        <v>39.750900000000001</v>
      </c>
      <c r="E157" s="98">
        <f t="shared" si="12"/>
        <v>39.750900000000001</v>
      </c>
      <c r="F157" s="98">
        <v>1892.9</v>
      </c>
      <c r="G157" s="198"/>
      <c r="H157" s="198"/>
      <c r="I157" s="198"/>
      <c r="J157" s="198"/>
      <c r="K157" s="198"/>
      <c r="L157" s="198"/>
      <c r="M157" s="201"/>
    </row>
    <row r="158" spans="1:13" s="99" customFormat="1" ht="21" customHeight="1">
      <c r="A158" s="204"/>
      <c r="B158" s="206"/>
      <c r="C158" s="97" t="s">
        <v>369</v>
      </c>
      <c r="D158" s="98">
        <v>8.8577999999999992</v>
      </c>
      <c r="E158" s="98">
        <f t="shared" si="12"/>
        <v>8.8577999999999992</v>
      </c>
      <c r="F158" s="98">
        <v>421.8</v>
      </c>
      <c r="G158" s="198"/>
      <c r="H158" s="198"/>
      <c r="I158" s="198"/>
      <c r="J158" s="198"/>
      <c r="K158" s="198"/>
      <c r="L158" s="198"/>
      <c r="M158" s="201"/>
    </row>
    <row r="159" spans="1:13" s="99" customFormat="1" ht="21" customHeight="1">
      <c r="A159" s="204"/>
      <c r="B159" s="206"/>
      <c r="C159" s="97" t="s">
        <v>370</v>
      </c>
      <c r="D159" s="98">
        <v>16.59</v>
      </c>
      <c r="E159" s="98">
        <f t="shared" si="12"/>
        <v>16.59</v>
      </c>
      <c r="F159" s="98">
        <v>790</v>
      </c>
      <c r="G159" s="198"/>
      <c r="H159" s="198"/>
      <c r="I159" s="198"/>
      <c r="J159" s="198"/>
      <c r="K159" s="198"/>
      <c r="L159" s="198"/>
      <c r="M159" s="201"/>
    </row>
    <row r="160" spans="1:13" s="99" customFormat="1" ht="21" customHeight="1">
      <c r="A160" s="204"/>
      <c r="B160" s="206"/>
      <c r="C160" s="97" t="s">
        <v>371</v>
      </c>
      <c r="D160" s="98">
        <v>23.298030000000001</v>
      </c>
      <c r="E160" s="98">
        <f t="shared" si="12"/>
        <v>23.298030000000001</v>
      </c>
      <c r="F160" s="98">
        <v>1109.43</v>
      </c>
      <c r="G160" s="198"/>
      <c r="H160" s="198"/>
      <c r="I160" s="198"/>
      <c r="J160" s="198"/>
      <c r="K160" s="198"/>
      <c r="L160" s="198"/>
      <c r="M160" s="201"/>
    </row>
    <row r="161" spans="1:13" s="99" customFormat="1" ht="21" customHeight="1">
      <c r="A161" s="204"/>
      <c r="B161" s="206"/>
      <c r="C161" s="97" t="s">
        <v>372</v>
      </c>
      <c r="D161" s="98">
        <v>19.985700000000001</v>
      </c>
      <c r="E161" s="98">
        <f t="shared" si="12"/>
        <v>19.985700000000001</v>
      </c>
      <c r="F161" s="98">
        <v>951.7</v>
      </c>
      <c r="G161" s="198"/>
      <c r="H161" s="198"/>
      <c r="I161" s="198"/>
      <c r="J161" s="198"/>
      <c r="K161" s="198"/>
      <c r="L161" s="198"/>
      <c r="M161" s="201"/>
    </row>
    <row r="162" spans="1:13" s="99" customFormat="1" ht="21" customHeight="1">
      <c r="A162" s="204"/>
      <c r="B162" s="206"/>
      <c r="C162" s="97" t="s">
        <v>373</v>
      </c>
      <c r="D162" s="98">
        <v>30.366</v>
      </c>
      <c r="E162" s="98">
        <f t="shared" si="12"/>
        <v>30.366</v>
      </c>
      <c r="F162" s="98">
        <v>1446</v>
      </c>
      <c r="G162" s="198"/>
      <c r="H162" s="198"/>
      <c r="I162" s="198"/>
      <c r="J162" s="198"/>
      <c r="K162" s="198"/>
      <c r="L162" s="198"/>
      <c r="M162" s="201"/>
    </row>
    <row r="163" spans="1:13" s="99" customFormat="1" ht="21" customHeight="1">
      <c r="A163" s="204"/>
      <c r="B163" s="206"/>
      <c r="C163" s="97" t="s">
        <v>374</v>
      </c>
      <c r="D163" s="98">
        <v>51.823799999999999</v>
      </c>
      <c r="E163" s="98">
        <f t="shared" si="12"/>
        <v>51.823799999999999</v>
      </c>
      <c r="F163" s="98">
        <v>2467.8000000000002</v>
      </c>
      <c r="G163" s="198"/>
      <c r="H163" s="198"/>
      <c r="I163" s="198"/>
      <c r="J163" s="198"/>
      <c r="K163" s="198"/>
      <c r="L163" s="198"/>
      <c r="M163" s="201"/>
    </row>
    <row r="164" spans="1:13" s="99" customFormat="1" ht="21" customHeight="1">
      <c r="A164" s="204"/>
      <c r="B164" s="206"/>
      <c r="C164" s="97" t="s">
        <v>375</v>
      </c>
      <c r="D164" s="98">
        <v>47.017319999999998</v>
      </c>
      <c r="E164" s="98">
        <f t="shared" si="12"/>
        <v>47.017319999999998</v>
      </c>
      <c r="F164" s="98">
        <v>2238.92</v>
      </c>
      <c r="G164" s="198"/>
      <c r="H164" s="198"/>
      <c r="I164" s="198"/>
      <c r="J164" s="198"/>
      <c r="K164" s="198"/>
      <c r="L164" s="198"/>
      <c r="M164" s="201"/>
    </row>
    <row r="165" spans="1:13" s="99" customFormat="1" ht="21" customHeight="1">
      <c r="A165" s="204"/>
      <c r="B165" s="206"/>
      <c r="C165" s="97" t="s">
        <v>376</v>
      </c>
      <c r="D165" s="98">
        <v>24.470040000000001</v>
      </c>
      <c r="E165" s="98">
        <f t="shared" si="12"/>
        <v>24.470040000000001</v>
      </c>
      <c r="F165" s="98">
        <v>1165.24</v>
      </c>
      <c r="G165" s="198"/>
      <c r="H165" s="198"/>
      <c r="I165" s="198"/>
      <c r="J165" s="198"/>
      <c r="K165" s="198"/>
      <c r="L165" s="198"/>
      <c r="M165" s="201"/>
    </row>
    <row r="166" spans="1:13" s="99" customFormat="1" ht="21" customHeight="1">
      <c r="A166" s="204"/>
      <c r="B166" s="206"/>
      <c r="C166" s="97" t="s">
        <v>377</v>
      </c>
      <c r="D166" s="98">
        <v>27.659099999999999</v>
      </c>
      <c r="E166" s="98">
        <f t="shared" si="12"/>
        <v>27.659099999999999</v>
      </c>
      <c r="F166" s="98">
        <v>1317.1</v>
      </c>
      <c r="G166" s="198"/>
      <c r="H166" s="198"/>
      <c r="I166" s="198"/>
      <c r="J166" s="198"/>
      <c r="K166" s="198"/>
      <c r="L166" s="198"/>
      <c r="M166" s="201"/>
    </row>
    <row r="167" spans="1:13" s="99" customFormat="1" ht="21" customHeight="1">
      <c r="A167" s="205"/>
      <c r="B167" s="206"/>
      <c r="C167" s="97" t="s">
        <v>378</v>
      </c>
      <c r="D167" s="98">
        <v>28.297499999999999</v>
      </c>
      <c r="E167" s="98">
        <f t="shared" si="12"/>
        <v>28.297499999999999</v>
      </c>
      <c r="F167" s="98">
        <v>1347.5</v>
      </c>
      <c r="G167" s="199"/>
      <c r="H167" s="199"/>
      <c r="I167" s="199"/>
      <c r="J167" s="199"/>
      <c r="K167" s="199"/>
      <c r="L167" s="199"/>
      <c r="M167" s="202"/>
    </row>
    <row r="168" spans="1:13" s="106" customFormat="1" ht="21" customHeight="1">
      <c r="A168" s="101"/>
      <c r="B168" s="102" t="s">
        <v>94</v>
      </c>
      <c r="C168" s="103">
        <v>21</v>
      </c>
      <c r="D168" s="104">
        <f t="shared" ref="D168:L168" si="13">SUM(D147:D167)</f>
        <v>575.7767399999999</v>
      </c>
      <c r="E168" s="104">
        <f t="shared" si="13"/>
        <v>575.7767399999999</v>
      </c>
      <c r="F168" s="104">
        <f t="shared" si="13"/>
        <v>27417.94</v>
      </c>
      <c r="G168" s="104">
        <f t="shared" si="13"/>
        <v>4.3594999999999997</v>
      </c>
      <c r="H168" s="104">
        <f t="shared" si="13"/>
        <v>4.3594999999999997</v>
      </c>
      <c r="I168" s="104">
        <f t="shared" si="13"/>
        <v>348.75</v>
      </c>
      <c r="J168" s="104">
        <f t="shared" si="13"/>
        <v>580.13623999999993</v>
      </c>
      <c r="K168" s="104">
        <f t="shared" si="13"/>
        <v>580.13623999999993</v>
      </c>
      <c r="L168" s="104">
        <f t="shared" si="13"/>
        <v>1160.2724799999999</v>
      </c>
      <c r="M168" s="105"/>
    </row>
    <row r="169" spans="1:13" s="99" customFormat="1" ht="21" customHeight="1">
      <c r="A169" s="203">
        <v>8</v>
      </c>
      <c r="B169" s="206" t="s">
        <v>379</v>
      </c>
      <c r="C169" s="97" t="s">
        <v>380</v>
      </c>
      <c r="D169" s="98">
        <v>47.003880000000002</v>
      </c>
      <c r="E169" s="98">
        <f t="shared" ref="E169:E188" si="14">D169</f>
        <v>47.003880000000002</v>
      </c>
      <c r="F169" s="98">
        <v>2238.2800000000002</v>
      </c>
      <c r="G169" s="197">
        <v>5.9779999999999998</v>
      </c>
      <c r="H169" s="197">
        <v>5.9779999999999998</v>
      </c>
      <c r="I169" s="197">
        <v>478.23</v>
      </c>
      <c r="J169" s="197">
        <f>SUM(D169:D188)+G169</f>
        <v>805.71679999999992</v>
      </c>
      <c r="K169" s="197">
        <f>SUM(E169:E188)+H169</f>
        <v>805.71679999999992</v>
      </c>
      <c r="L169" s="197">
        <f>SUM(J169:K188)</f>
        <v>1611.4335999999998</v>
      </c>
      <c r="M169" s="200"/>
    </row>
    <row r="170" spans="1:13" s="99" customFormat="1" ht="21" customHeight="1">
      <c r="A170" s="204"/>
      <c r="B170" s="206"/>
      <c r="C170" s="97" t="s">
        <v>381</v>
      </c>
      <c r="D170" s="98">
        <v>19.571999999999999</v>
      </c>
      <c r="E170" s="98">
        <f t="shared" si="14"/>
        <v>19.571999999999999</v>
      </c>
      <c r="F170" s="98">
        <v>932</v>
      </c>
      <c r="G170" s="198"/>
      <c r="H170" s="198"/>
      <c r="I170" s="198"/>
      <c r="J170" s="198"/>
      <c r="K170" s="198"/>
      <c r="L170" s="198"/>
      <c r="M170" s="201"/>
    </row>
    <row r="171" spans="1:13" s="99" customFormat="1" ht="21" customHeight="1">
      <c r="A171" s="204"/>
      <c r="B171" s="206"/>
      <c r="C171" s="97" t="s">
        <v>382</v>
      </c>
      <c r="D171" s="98">
        <v>55.713000000000001</v>
      </c>
      <c r="E171" s="98">
        <f t="shared" si="14"/>
        <v>55.713000000000001</v>
      </c>
      <c r="F171" s="98">
        <v>2653</v>
      </c>
      <c r="G171" s="198"/>
      <c r="H171" s="198"/>
      <c r="I171" s="198"/>
      <c r="J171" s="198"/>
      <c r="K171" s="198"/>
      <c r="L171" s="198"/>
      <c r="M171" s="201"/>
    </row>
    <row r="172" spans="1:13" s="99" customFormat="1" ht="21" customHeight="1">
      <c r="A172" s="204"/>
      <c r="B172" s="206"/>
      <c r="C172" s="97" t="s">
        <v>383</v>
      </c>
      <c r="D172" s="98">
        <v>25.2</v>
      </c>
      <c r="E172" s="98">
        <f t="shared" si="14"/>
        <v>25.2</v>
      </c>
      <c r="F172" s="98">
        <v>1200</v>
      </c>
      <c r="G172" s="198"/>
      <c r="H172" s="198"/>
      <c r="I172" s="198"/>
      <c r="J172" s="198"/>
      <c r="K172" s="198"/>
      <c r="L172" s="198"/>
      <c r="M172" s="201"/>
    </row>
    <row r="173" spans="1:13" s="99" customFormat="1" ht="21" customHeight="1">
      <c r="A173" s="204"/>
      <c r="B173" s="206"/>
      <c r="C173" s="97" t="s">
        <v>384</v>
      </c>
      <c r="D173" s="98">
        <v>37.847880000000004</v>
      </c>
      <c r="E173" s="98">
        <f t="shared" si="14"/>
        <v>37.847880000000004</v>
      </c>
      <c r="F173" s="98">
        <v>1802.28</v>
      </c>
      <c r="G173" s="198"/>
      <c r="H173" s="198"/>
      <c r="I173" s="198"/>
      <c r="J173" s="198"/>
      <c r="K173" s="198"/>
      <c r="L173" s="198"/>
      <c r="M173" s="201"/>
    </row>
    <row r="174" spans="1:13" s="99" customFormat="1" ht="21" customHeight="1">
      <c r="A174" s="204"/>
      <c r="B174" s="206"/>
      <c r="C174" s="97" t="s">
        <v>385</v>
      </c>
      <c r="D174" s="98">
        <v>29.35023</v>
      </c>
      <c r="E174" s="98">
        <f t="shared" si="14"/>
        <v>29.35023</v>
      </c>
      <c r="F174" s="98">
        <v>1397.63</v>
      </c>
      <c r="G174" s="198"/>
      <c r="H174" s="198"/>
      <c r="I174" s="198"/>
      <c r="J174" s="198"/>
      <c r="K174" s="198"/>
      <c r="L174" s="198"/>
      <c r="M174" s="201"/>
    </row>
    <row r="175" spans="1:13" s="99" customFormat="1" ht="21" customHeight="1">
      <c r="A175" s="204"/>
      <c r="B175" s="206"/>
      <c r="C175" s="97" t="s">
        <v>386</v>
      </c>
      <c r="D175" s="98">
        <v>49.56</v>
      </c>
      <c r="E175" s="98">
        <f t="shared" si="14"/>
        <v>49.56</v>
      </c>
      <c r="F175" s="98">
        <v>2360</v>
      </c>
      <c r="G175" s="198"/>
      <c r="H175" s="198"/>
      <c r="I175" s="198"/>
      <c r="J175" s="198"/>
      <c r="K175" s="198"/>
      <c r="L175" s="198"/>
      <c r="M175" s="201"/>
    </row>
    <row r="176" spans="1:13" s="99" customFormat="1" ht="21" customHeight="1">
      <c r="A176" s="204"/>
      <c r="B176" s="206"/>
      <c r="C176" s="97" t="s">
        <v>387</v>
      </c>
      <c r="D176" s="98">
        <v>49.664999999999999</v>
      </c>
      <c r="E176" s="98">
        <f t="shared" si="14"/>
        <v>49.664999999999999</v>
      </c>
      <c r="F176" s="98">
        <v>2365</v>
      </c>
      <c r="G176" s="198"/>
      <c r="H176" s="198"/>
      <c r="I176" s="198"/>
      <c r="J176" s="198"/>
      <c r="K176" s="198"/>
      <c r="L176" s="198"/>
      <c r="M176" s="201"/>
    </row>
    <row r="177" spans="1:13" s="99" customFormat="1" ht="21" customHeight="1">
      <c r="A177" s="204"/>
      <c r="B177" s="206"/>
      <c r="C177" s="97" t="s">
        <v>388</v>
      </c>
      <c r="D177" s="98">
        <v>42.798000000000002</v>
      </c>
      <c r="E177" s="98">
        <f t="shared" si="14"/>
        <v>42.798000000000002</v>
      </c>
      <c r="F177" s="98">
        <v>2038</v>
      </c>
      <c r="G177" s="198"/>
      <c r="H177" s="198"/>
      <c r="I177" s="198"/>
      <c r="J177" s="198"/>
      <c r="K177" s="198"/>
      <c r="L177" s="198"/>
      <c r="M177" s="201"/>
    </row>
    <row r="178" spans="1:13" s="99" customFormat="1" ht="21" customHeight="1">
      <c r="A178" s="204"/>
      <c r="B178" s="206"/>
      <c r="C178" s="97" t="s">
        <v>389</v>
      </c>
      <c r="D178" s="98">
        <v>22.574999999999999</v>
      </c>
      <c r="E178" s="98">
        <f t="shared" si="14"/>
        <v>22.574999999999999</v>
      </c>
      <c r="F178" s="98">
        <v>1075</v>
      </c>
      <c r="G178" s="198"/>
      <c r="H178" s="198"/>
      <c r="I178" s="198"/>
      <c r="J178" s="198"/>
      <c r="K178" s="198"/>
      <c r="L178" s="198"/>
      <c r="M178" s="201"/>
    </row>
    <row r="179" spans="1:13" s="99" customFormat="1" ht="21" customHeight="1">
      <c r="A179" s="204"/>
      <c r="B179" s="206"/>
      <c r="C179" s="97" t="s">
        <v>390</v>
      </c>
      <c r="D179" s="98">
        <v>17.913</v>
      </c>
      <c r="E179" s="98">
        <f t="shared" si="14"/>
        <v>17.913</v>
      </c>
      <c r="F179" s="98">
        <v>853</v>
      </c>
      <c r="G179" s="198"/>
      <c r="H179" s="198"/>
      <c r="I179" s="198"/>
      <c r="J179" s="198"/>
      <c r="K179" s="198"/>
      <c r="L179" s="198"/>
      <c r="M179" s="201"/>
    </row>
    <row r="180" spans="1:13" s="99" customFormat="1" ht="21" customHeight="1">
      <c r="A180" s="204"/>
      <c r="B180" s="206"/>
      <c r="C180" s="97" t="s">
        <v>391</v>
      </c>
      <c r="D180" s="98">
        <v>42.126629999999999</v>
      </c>
      <c r="E180" s="98">
        <f t="shared" si="14"/>
        <v>42.126629999999999</v>
      </c>
      <c r="F180" s="98">
        <v>2006.03</v>
      </c>
      <c r="G180" s="198"/>
      <c r="H180" s="198"/>
      <c r="I180" s="198"/>
      <c r="J180" s="198"/>
      <c r="K180" s="198"/>
      <c r="L180" s="198"/>
      <c r="M180" s="201"/>
    </row>
    <row r="181" spans="1:13" s="99" customFormat="1" ht="21" customHeight="1">
      <c r="A181" s="204"/>
      <c r="B181" s="206"/>
      <c r="C181" s="97" t="s">
        <v>392</v>
      </c>
      <c r="D181" s="98">
        <v>53.398800000000001</v>
      </c>
      <c r="E181" s="98">
        <f t="shared" si="14"/>
        <v>53.398800000000001</v>
      </c>
      <c r="F181" s="98">
        <v>2542.8000000000002</v>
      </c>
      <c r="G181" s="198"/>
      <c r="H181" s="198"/>
      <c r="I181" s="198"/>
      <c r="J181" s="198"/>
      <c r="K181" s="198"/>
      <c r="L181" s="198"/>
      <c r="M181" s="201"/>
    </row>
    <row r="182" spans="1:13" s="99" customFormat="1" ht="21" customHeight="1">
      <c r="A182" s="204"/>
      <c r="B182" s="206"/>
      <c r="C182" s="97" t="s">
        <v>393</v>
      </c>
      <c r="D182" s="98">
        <v>5.7533700000000003</v>
      </c>
      <c r="E182" s="98">
        <f t="shared" si="14"/>
        <v>5.7533700000000003</v>
      </c>
      <c r="F182" s="98">
        <v>273.97000000000003</v>
      </c>
      <c r="G182" s="198"/>
      <c r="H182" s="198"/>
      <c r="I182" s="198"/>
      <c r="J182" s="198"/>
      <c r="K182" s="198"/>
      <c r="L182" s="198"/>
      <c r="M182" s="201"/>
    </row>
    <row r="183" spans="1:13" s="99" customFormat="1" ht="21" customHeight="1">
      <c r="A183" s="204"/>
      <c r="B183" s="206"/>
      <c r="C183" s="97" t="s">
        <v>394</v>
      </c>
      <c r="D183" s="98">
        <v>19.215</v>
      </c>
      <c r="E183" s="98">
        <f t="shared" si="14"/>
        <v>19.215</v>
      </c>
      <c r="F183" s="98">
        <v>915</v>
      </c>
      <c r="G183" s="198"/>
      <c r="H183" s="198"/>
      <c r="I183" s="198"/>
      <c r="J183" s="198"/>
      <c r="K183" s="198"/>
      <c r="L183" s="198"/>
      <c r="M183" s="201"/>
    </row>
    <row r="184" spans="1:13" s="99" customFormat="1" ht="21" customHeight="1">
      <c r="A184" s="204"/>
      <c r="B184" s="206"/>
      <c r="C184" s="97" t="s">
        <v>395</v>
      </c>
      <c r="D184" s="98">
        <v>48.328980000000001</v>
      </c>
      <c r="E184" s="98">
        <f t="shared" si="14"/>
        <v>48.328980000000001</v>
      </c>
      <c r="F184" s="98">
        <v>2301.38</v>
      </c>
      <c r="G184" s="198"/>
      <c r="H184" s="198"/>
      <c r="I184" s="198"/>
      <c r="J184" s="198"/>
      <c r="K184" s="198"/>
      <c r="L184" s="198"/>
      <c r="M184" s="201"/>
    </row>
    <row r="185" spans="1:13" s="99" customFormat="1" ht="21" customHeight="1">
      <c r="A185" s="204"/>
      <c r="B185" s="206"/>
      <c r="C185" s="97" t="s">
        <v>396</v>
      </c>
      <c r="D185" s="98">
        <v>34.817999999999998</v>
      </c>
      <c r="E185" s="98">
        <f t="shared" si="14"/>
        <v>34.817999999999998</v>
      </c>
      <c r="F185" s="98">
        <v>1658</v>
      </c>
      <c r="G185" s="198"/>
      <c r="H185" s="198"/>
      <c r="I185" s="198"/>
      <c r="J185" s="198"/>
      <c r="K185" s="198"/>
      <c r="L185" s="198"/>
      <c r="M185" s="201"/>
    </row>
    <row r="186" spans="1:13" s="99" customFormat="1" ht="21" customHeight="1">
      <c r="A186" s="204"/>
      <c r="B186" s="206"/>
      <c r="C186" s="97" t="s">
        <v>397</v>
      </c>
      <c r="D186" s="98">
        <v>69.733860000000007</v>
      </c>
      <c r="E186" s="98">
        <f t="shared" si="14"/>
        <v>69.733860000000007</v>
      </c>
      <c r="F186" s="98">
        <v>3320.66</v>
      </c>
      <c r="G186" s="198"/>
      <c r="H186" s="198"/>
      <c r="I186" s="198"/>
      <c r="J186" s="198"/>
      <c r="K186" s="198"/>
      <c r="L186" s="198"/>
      <c r="M186" s="201"/>
    </row>
    <row r="187" spans="1:13" s="99" customFormat="1" ht="21" customHeight="1">
      <c r="A187" s="204"/>
      <c r="B187" s="206"/>
      <c r="C187" s="97" t="s">
        <v>398</v>
      </c>
      <c r="D187" s="98">
        <v>51.66525</v>
      </c>
      <c r="E187" s="98">
        <f t="shared" si="14"/>
        <v>51.66525</v>
      </c>
      <c r="F187" s="98">
        <v>2460.25</v>
      </c>
      <c r="G187" s="198"/>
      <c r="H187" s="198"/>
      <c r="I187" s="198"/>
      <c r="J187" s="198"/>
      <c r="K187" s="198"/>
      <c r="L187" s="198"/>
      <c r="M187" s="201"/>
    </row>
    <row r="188" spans="1:13" s="99" customFormat="1" ht="21" customHeight="1">
      <c r="A188" s="205"/>
      <c r="B188" s="206"/>
      <c r="C188" s="97" t="s">
        <v>399</v>
      </c>
      <c r="D188" s="98">
        <v>77.500919999999994</v>
      </c>
      <c r="E188" s="98">
        <f t="shared" si="14"/>
        <v>77.500919999999994</v>
      </c>
      <c r="F188" s="98">
        <v>3690.52</v>
      </c>
      <c r="G188" s="199"/>
      <c r="H188" s="199"/>
      <c r="I188" s="199"/>
      <c r="J188" s="199"/>
      <c r="K188" s="199"/>
      <c r="L188" s="199"/>
      <c r="M188" s="202"/>
    </row>
    <row r="189" spans="1:13" s="106" customFormat="1" ht="21" customHeight="1">
      <c r="A189" s="101"/>
      <c r="B189" s="102" t="s">
        <v>94</v>
      </c>
      <c r="C189" s="103">
        <v>20</v>
      </c>
      <c r="D189" s="104">
        <f t="shared" ref="D189:L189" si="15">SUM(D169:D188)</f>
        <v>799.73879999999997</v>
      </c>
      <c r="E189" s="104">
        <f t="shared" si="15"/>
        <v>799.73879999999997</v>
      </c>
      <c r="F189" s="104">
        <f t="shared" si="15"/>
        <v>38082.799999999996</v>
      </c>
      <c r="G189" s="104">
        <f t="shared" si="15"/>
        <v>5.9779999999999998</v>
      </c>
      <c r="H189" s="104">
        <f t="shared" si="15"/>
        <v>5.9779999999999998</v>
      </c>
      <c r="I189" s="104">
        <f t="shared" si="15"/>
        <v>478.23</v>
      </c>
      <c r="J189" s="104">
        <f t="shared" si="15"/>
        <v>805.71679999999992</v>
      </c>
      <c r="K189" s="104">
        <f t="shared" si="15"/>
        <v>805.71679999999992</v>
      </c>
      <c r="L189" s="104">
        <f t="shared" si="15"/>
        <v>1611.4335999999998</v>
      </c>
      <c r="M189" s="105"/>
    </row>
    <row r="190" spans="1:13" s="23" customFormat="1" ht="21" customHeight="1">
      <c r="A190" s="108"/>
      <c r="B190" s="102" t="s">
        <v>34</v>
      </c>
      <c r="C190" s="109">
        <f t="shared" ref="C190:I190" si="16">C22+C65+C88+C110+C128+C146+C168+C189</f>
        <v>176</v>
      </c>
      <c r="D190" s="110">
        <f t="shared" si="16"/>
        <v>4733.5772399999996</v>
      </c>
      <c r="E190" s="110">
        <f t="shared" si="16"/>
        <v>4733.5772399999996</v>
      </c>
      <c r="F190" s="110">
        <f t="shared" si="16"/>
        <v>225408.44</v>
      </c>
      <c r="G190" s="110">
        <f t="shared" si="16"/>
        <v>39.663499999999999</v>
      </c>
      <c r="H190" s="110">
        <f t="shared" si="16"/>
        <v>39.663499999999999</v>
      </c>
      <c r="I190" s="110">
        <f t="shared" si="16"/>
        <v>3173.08</v>
      </c>
      <c r="J190" s="110">
        <f>D190+G190</f>
        <v>4773.2407399999993</v>
      </c>
      <c r="K190" s="110">
        <f>E190+H190</f>
        <v>4773.2407399999993</v>
      </c>
      <c r="L190" s="110">
        <f>SUM(J190:K190)</f>
        <v>9546.4814799999986</v>
      </c>
      <c r="M190" s="108"/>
    </row>
    <row r="230" spans="1:13" s="106" customFormat="1" ht="19.5" customHeight="1" thickBot="1">
      <c r="A230" s="111"/>
      <c r="B230" s="112" t="s">
        <v>34</v>
      </c>
      <c r="C230" s="113" t="e">
        <f>C110+#REF!+C22+#REF!+C189+C168+C146+C128+C88+C65</f>
        <v>#REF!</v>
      </c>
      <c r="D230" s="114" t="e">
        <f>D110+#REF!+D22+#REF!+D189+D168+D146+D128+D88+D65</f>
        <v>#REF!</v>
      </c>
      <c r="E230" s="114" t="e">
        <f>E110+#REF!+E22+#REF!+E189+E168+E146+E128+E88+E65</f>
        <v>#REF!</v>
      </c>
      <c r="F230" s="114" t="e">
        <f>F110+#REF!+F22+#REF!+F189+F168+F146+F128+F88+F65</f>
        <v>#REF!</v>
      </c>
      <c r="G230" s="114"/>
      <c r="H230" s="114"/>
      <c r="I230" s="114"/>
      <c r="J230" s="114" t="e">
        <f>D230</f>
        <v>#REF!</v>
      </c>
      <c r="K230" s="114" t="e">
        <f>E230</f>
        <v>#REF!</v>
      </c>
      <c r="L230" s="114" t="e">
        <f>SUM(J230:K230)</f>
        <v>#REF!</v>
      </c>
      <c r="M230" s="115"/>
    </row>
    <row r="231" spans="1:13" s="99" customFormat="1">
      <c r="A231" s="116"/>
      <c r="B231" s="116"/>
      <c r="C231" s="117"/>
      <c r="D231" s="118"/>
      <c r="E231" s="118"/>
      <c r="F231" s="118"/>
      <c r="G231" s="118"/>
      <c r="H231" s="118"/>
      <c r="I231" s="118"/>
      <c r="J231" s="118"/>
      <c r="K231" s="118"/>
      <c r="L231" s="118"/>
      <c r="M231" s="116"/>
    </row>
  </sheetData>
  <mergeCells count="81">
    <mergeCell ref="A1:B1"/>
    <mergeCell ref="A2:M2"/>
    <mergeCell ref="J3:M3"/>
    <mergeCell ref="A4:A5"/>
    <mergeCell ref="B4:C5"/>
    <mergeCell ref="D4:F4"/>
    <mergeCell ref="G4:I4"/>
    <mergeCell ref="J4:L4"/>
    <mergeCell ref="M4:M5"/>
    <mergeCell ref="K6:K21"/>
    <mergeCell ref="L6:L21"/>
    <mergeCell ref="M6:M21"/>
    <mergeCell ref="A23:A64"/>
    <mergeCell ref="B23:B64"/>
    <mergeCell ref="G23:G64"/>
    <mergeCell ref="H23:H64"/>
    <mergeCell ref="I23:I64"/>
    <mergeCell ref="J23:J64"/>
    <mergeCell ref="K23:K64"/>
    <mergeCell ref="A6:A21"/>
    <mergeCell ref="B6:B21"/>
    <mergeCell ref="G6:G21"/>
    <mergeCell ref="H6:H21"/>
    <mergeCell ref="I6:I21"/>
    <mergeCell ref="J6:J21"/>
    <mergeCell ref="L23:L64"/>
    <mergeCell ref="M23:M64"/>
    <mergeCell ref="A66:A87"/>
    <mergeCell ref="B66:B87"/>
    <mergeCell ref="G66:G87"/>
    <mergeCell ref="H66:H87"/>
    <mergeCell ref="I66:I87"/>
    <mergeCell ref="J66:J87"/>
    <mergeCell ref="K66:K87"/>
    <mergeCell ref="L66:L87"/>
    <mergeCell ref="M66:M87"/>
    <mergeCell ref="A89:A109"/>
    <mergeCell ref="B89:B109"/>
    <mergeCell ref="G89:G109"/>
    <mergeCell ref="H89:H109"/>
    <mergeCell ref="I89:I109"/>
    <mergeCell ref="J89:J109"/>
    <mergeCell ref="K89:K109"/>
    <mergeCell ref="L89:L109"/>
    <mergeCell ref="M89:M109"/>
    <mergeCell ref="K111:K127"/>
    <mergeCell ref="L111:L127"/>
    <mergeCell ref="M111:M127"/>
    <mergeCell ref="J111:J127"/>
    <mergeCell ref="A129:A145"/>
    <mergeCell ref="B129:B145"/>
    <mergeCell ref="G129:G145"/>
    <mergeCell ref="H129:H145"/>
    <mergeCell ref="I129:I145"/>
    <mergeCell ref="A111:A127"/>
    <mergeCell ref="B111:B127"/>
    <mergeCell ref="G111:G127"/>
    <mergeCell ref="H111:H127"/>
    <mergeCell ref="I111:I127"/>
    <mergeCell ref="L129:L145"/>
    <mergeCell ref="M129:M145"/>
    <mergeCell ref="A147:A167"/>
    <mergeCell ref="B147:B167"/>
    <mergeCell ref="G147:G167"/>
    <mergeCell ref="H147:H167"/>
    <mergeCell ref="I147:I167"/>
    <mergeCell ref="J147:J167"/>
    <mergeCell ref="K147:K167"/>
    <mergeCell ref="L147:L167"/>
    <mergeCell ref="M147:M167"/>
    <mergeCell ref="J129:J145"/>
    <mergeCell ref="K129:K145"/>
    <mergeCell ref="J169:J188"/>
    <mergeCell ref="K169:K188"/>
    <mergeCell ref="L169:L188"/>
    <mergeCell ref="M169:M188"/>
    <mergeCell ref="A169:A188"/>
    <mergeCell ref="B169:B188"/>
    <mergeCell ref="G169:G188"/>
    <mergeCell ref="H169:H188"/>
    <mergeCell ref="I169:I188"/>
  </mergeCells>
  <phoneticPr fontId="1" type="noConversion"/>
  <printOptions horizontalCentered="1"/>
  <pageMargins left="0.35433070866141736" right="0.19685039370078741" top="0.19" bottom="0.15" header="0.18" footer="0.1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第二批审核结果公示</vt:lpstr>
      <vt:lpstr>吴中区</vt:lpstr>
      <vt:lpstr>相城区</vt:lpstr>
      <vt:lpstr>工业园区</vt:lpstr>
      <vt:lpstr>高新区</vt:lpstr>
      <vt:lpstr>吴江区</vt:lpstr>
      <vt:lpstr>吴中区!Print_Area</vt:lpstr>
      <vt:lpstr>吴江区!Print_Titles</vt:lpstr>
      <vt:lpstr>吴中区!Print_Titles</vt:lpstr>
      <vt:lpstr>相城区!Print_Titles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2023-11-07T02:36:43Z</dcterms:modified>
</cp:coreProperties>
</file>