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00"/>
  </bookViews>
  <sheets>
    <sheet name="第二类" sheetId="4" r:id="rId1"/>
  </sheets>
  <definedNames>
    <definedName name="_xlnm._FilterDatabase" localSheetId="0" hidden="1">第二类!$A$1:$I$372</definedName>
    <definedName name="_xlnm.Print_Titles" localSheetId="0">第二类!$3:$3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<sst xmlns="http://schemas.openxmlformats.org/spreadsheetml/2006/main" count="486" uniqueCount="269">
  <si>
    <t>附件2</t>
  </si>
  <si>
    <t>江苏省2016-2021年度新能源汽车推广应用补助资金申报地方公示车辆信息表（第二类申报车辆）</t>
  </si>
  <si>
    <t>年度</t>
  </si>
  <si>
    <t>序号</t>
  </si>
  <si>
    <t>车辆生产企业</t>
  </si>
  <si>
    <t>车辆型号</t>
  </si>
  <si>
    <t>申报推广数
（辆）</t>
  </si>
  <si>
    <t>申请清算资金
（万元）</t>
  </si>
  <si>
    <t>核定推广数
（辆）</t>
  </si>
  <si>
    <t>核定补助资金
（万元）</t>
  </si>
  <si>
    <t>核减原因</t>
  </si>
  <si>
    <t>总计</t>
  </si>
  <si>
    <t>2016年</t>
  </si>
  <si>
    <t>合计</t>
  </si>
  <si>
    <t>南京金龙客车制造有限公司</t>
  </si>
  <si>
    <t>小计</t>
  </si>
  <si>
    <t>NJL5022XXYBEV5</t>
  </si>
  <si>
    <t>NJL5040XXYBEV</t>
  </si>
  <si>
    <t>NJL6600BEV32</t>
  </si>
  <si>
    <t>NJL6600BEV41</t>
  </si>
  <si>
    <t>NJL6600BEV68</t>
  </si>
  <si>
    <t>NJL6601BEV27</t>
  </si>
  <si>
    <t>NJL6806BEV1</t>
  </si>
  <si>
    <t>NJL6810BEV2</t>
  </si>
  <si>
    <t>NJL6859BEV</t>
  </si>
  <si>
    <t>江苏悦达起亚汽车有限公司</t>
  </si>
  <si>
    <t>YQZ7002BEV</t>
  </si>
  <si>
    <t>江苏常隆客车有限公司</t>
  </si>
  <si>
    <t>YS6127BEV</t>
  </si>
  <si>
    <t>2辆待工信部进一步确认</t>
  </si>
  <si>
    <t>上驰汽车有限公司</t>
  </si>
  <si>
    <t>ZQK6810EV</t>
  </si>
  <si>
    <t>金龙联合汽车工业（苏州）有限公司</t>
  </si>
  <si>
    <t>KLQ6601BEV1X2</t>
  </si>
  <si>
    <t>江苏陆地方舟新能源车辆股份有限公司</t>
  </si>
  <si>
    <t>RQ5022XXYEVH9</t>
  </si>
  <si>
    <t>核减15辆，原因为：车辆累计行驶里程不满足要求</t>
  </si>
  <si>
    <t>RQ6110YEVH4</t>
  </si>
  <si>
    <t>核减9辆，原因为：车辆累计行驶里程不满足要求</t>
  </si>
  <si>
    <t>RQ6830GEVH2</t>
  </si>
  <si>
    <t>RQ6830YEVH11</t>
  </si>
  <si>
    <t>RQ6830YEVH8</t>
  </si>
  <si>
    <t>2017年</t>
  </si>
  <si>
    <t>北汽重型汽车有限公司</t>
  </si>
  <si>
    <t>BJ5040XXYCJ01EV</t>
  </si>
  <si>
    <t>BJ5040XXYCJ03EV</t>
  </si>
  <si>
    <t>BJ6600CJ01EV</t>
  </si>
  <si>
    <t>NJL5021XXYBEV26</t>
  </si>
  <si>
    <t>NJL5022XXYBEV2</t>
  </si>
  <si>
    <t>NJL5031XXYBEV</t>
  </si>
  <si>
    <t>NJL5031XXYBEV1</t>
  </si>
  <si>
    <t>NJL5032XXYBEV</t>
  </si>
  <si>
    <t>NJL5032XXYBEV1</t>
  </si>
  <si>
    <t>NJL5032XXYBEV13</t>
  </si>
  <si>
    <t>NJL5032XXYBEV6</t>
  </si>
  <si>
    <t>NJL5032XXYBEV8</t>
  </si>
  <si>
    <t>NJL5032XYZBEV</t>
  </si>
  <si>
    <t>NJL5040XXYBEV1</t>
  </si>
  <si>
    <t>NJL5040XXYBEV22</t>
  </si>
  <si>
    <t>NJL6100BEV28</t>
  </si>
  <si>
    <t>NJL6117BEV31</t>
  </si>
  <si>
    <t>NJL6117BEV32</t>
  </si>
  <si>
    <t>NJL6806BEV11</t>
  </si>
  <si>
    <t>NJL6806BEV12</t>
  </si>
  <si>
    <t>NJL6806BEV13</t>
  </si>
  <si>
    <t>NJL6806BEV15</t>
  </si>
  <si>
    <t>NJL6809BEV11</t>
  </si>
  <si>
    <t>南京汽车集团有限公司</t>
  </si>
  <si>
    <t>NJ5047XXYCEV1</t>
  </si>
  <si>
    <t>NJ5057XXYCEV3</t>
  </si>
  <si>
    <t>NJ5057XXYCEV7</t>
  </si>
  <si>
    <t>江苏建康汽车有限公司</t>
  </si>
  <si>
    <t>NJC5030XGCBEV</t>
  </si>
  <si>
    <t>NJC5030XXYBEV</t>
  </si>
  <si>
    <t>NJC5030XXYBEV5</t>
  </si>
  <si>
    <t>NJC6101YBEV2</t>
  </si>
  <si>
    <t>NJC6105GBEV6</t>
  </si>
  <si>
    <t>NJC6680GBEV</t>
  </si>
  <si>
    <t>NJC6801YBEV3</t>
  </si>
  <si>
    <t>NJC6805GBEV</t>
  </si>
  <si>
    <t>NJC6805GBEV2</t>
  </si>
  <si>
    <t>NJC6850GBEV</t>
  </si>
  <si>
    <t>NJC6851YBEV4</t>
  </si>
  <si>
    <t>北汽新能源汽车常州有限公司</t>
  </si>
  <si>
    <t>BJ7000KPCC-BEV</t>
  </si>
  <si>
    <t>368辆待工信部进一步确认</t>
  </si>
  <si>
    <t>YS6100GBEVA</t>
  </si>
  <si>
    <t>YS6100GBEVC</t>
  </si>
  <si>
    <t>YS6860GBEVC</t>
  </si>
  <si>
    <t>YS6101GBEVA</t>
  </si>
  <si>
    <t>YS6860GBEVA</t>
  </si>
  <si>
    <t>ZQK6810EV6</t>
  </si>
  <si>
    <t>KLQ5022XXYEV1</t>
  </si>
  <si>
    <t>KLQ5040XXYBEV12</t>
  </si>
  <si>
    <t>KLQ6109EV0N</t>
  </si>
  <si>
    <t>KLQ6109GAEVW3</t>
  </si>
  <si>
    <t>KLQ6115HZEV0X3</t>
  </si>
  <si>
    <t>KLQ6601GBEVX6</t>
  </si>
  <si>
    <t>KLQ6802GEVN1</t>
  </si>
  <si>
    <t>KLQ6850GAHEVC5K</t>
  </si>
  <si>
    <t>RQ5022XXYEVHF</t>
  </si>
  <si>
    <t>RQ5022XXYEVHJ</t>
  </si>
  <si>
    <t>RQ5026XXYEVH0</t>
  </si>
  <si>
    <t>RQ5026XXYEVH2</t>
  </si>
  <si>
    <t>RQ5026XXYEVH3</t>
  </si>
  <si>
    <t>核减87辆，原因为：财务审查不通过</t>
  </si>
  <si>
    <t>RQ6110YEVH3</t>
  </si>
  <si>
    <t>RQ6830YEVH10</t>
  </si>
  <si>
    <t>北汽蓝谷麦格纳汽车有限公司</t>
  </si>
  <si>
    <t>BJ6410UC4EV</t>
  </si>
  <si>
    <t>核减764辆，原因为：财务审查不通过</t>
  </si>
  <si>
    <t>江苏九龙汽车制造有限公司</t>
  </si>
  <si>
    <t>HKL5040XXYBEV1</t>
  </si>
  <si>
    <t>HKL5041XXYBEV1</t>
  </si>
  <si>
    <t>HKL6490BEV1</t>
  </si>
  <si>
    <t>HKL6801GBEV</t>
  </si>
  <si>
    <t>HKL6801GBEV2</t>
  </si>
  <si>
    <t>HKL6802BEV1</t>
  </si>
  <si>
    <t>扬州亚星客车股份有限公司</t>
  </si>
  <si>
    <t>YBL6117HBEV17</t>
  </si>
  <si>
    <t>JS6851GHBEV11</t>
  </si>
  <si>
    <t>2018年</t>
  </si>
  <si>
    <t>NJL5025XXYBEV</t>
  </si>
  <si>
    <t>NJL5032XXYBEV14</t>
  </si>
  <si>
    <t>NJL5032XXYBEV15</t>
  </si>
  <si>
    <t>NJL5032XXYBEV16</t>
  </si>
  <si>
    <t>NJL5038XXYBEV3</t>
  </si>
  <si>
    <t>NJL5038XXYBEV4</t>
  </si>
  <si>
    <t>NJL5040XXYBEV29</t>
  </si>
  <si>
    <t>NJL6117EV2</t>
  </si>
  <si>
    <t>NJL6420BEV4</t>
  </si>
  <si>
    <t>NJL6420BEV5</t>
  </si>
  <si>
    <t>NJL6806EV1</t>
  </si>
  <si>
    <t>NJL6809EVG1</t>
  </si>
  <si>
    <t>NJL6810BEV20</t>
  </si>
  <si>
    <t>NJ5047XXYCEV3</t>
  </si>
  <si>
    <t>NJC6105GBEV</t>
  </si>
  <si>
    <t>NJC6105GBEV2</t>
  </si>
  <si>
    <t>NJC6850GBEV3</t>
  </si>
  <si>
    <t>BJ5040XLCCJ01EV</t>
  </si>
  <si>
    <t>BJ5040XXYCJ02EV</t>
  </si>
  <si>
    <t>BJ5040XXYCJ08EV</t>
  </si>
  <si>
    <t>BJ5040XXYCJ09EV</t>
  </si>
  <si>
    <t>BJ5030XXYVRRC-BEV</t>
  </si>
  <si>
    <t>BJ7000BRDFC-BEV</t>
  </si>
  <si>
    <t>24辆待工信部进一步确认</t>
  </si>
  <si>
    <t>9辆待工信部进一步确认</t>
  </si>
  <si>
    <t>BJ7000URD4C-BEV</t>
  </si>
  <si>
    <t>YQZ6420BEV</t>
  </si>
  <si>
    <t>YQZ7003BEV</t>
  </si>
  <si>
    <t>YQZ7201PHEV</t>
  </si>
  <si>
    <t>国唐汽车有限公司</t>
  </si>
  <si>
    <t>SGK6851BEVGK11</t>
  </si>
  <si>
    <t>84</t>
  </si>
  <si>
    <t>YS6860GBEVD</t>
  </si>
  <si>
    <t>YS6107BEVB</t>
  </si>
  <si>
    <t>ZQK5026XXYBEV</t>
  </si>
  <si>
    <t>KLQ5041XXYBEV2</t>
  </si>
  <si>
    <t>核减2辆，原因为：车辆有车无电</t>
  </si>
  <si>
    <t>江苏友谊汽车有限公司</t>
  </si>
  <si>
    <t>ZGT6852LBEV</t>
  </si>
  <si>
    <t>核减2辆，原因为：车辆电池型号与公告不一致</t>
  </si>
  <si>
    <t>HKL5040XXYBEV2</t>
  </si>
  <si>
    <t>HKL6320BEV1</t>
  </si>
  <si>
    <t>HKL6440BEV</t>
  </si>
  <si>
    <t>HKL6520BEV</t>
  </si>
  <si>
    <t>2019年</t>
  </si>
  <si>
    <t>NJL5038XXYBEV7</t>
  </si>
  <si>
    <t>NJL5040XXYBEV28</t>
  </si>
  <si>
    <t>NJL5040XYZBEV6</t>
  </si>
  <si>
    <t>NJL5100TCABEV</t>
  </si>
  <si>
    <t>NJL6101EV</t>
  </si>
  <si>
    <t>NJL6117EV1</t>
  </si>
  <si>
    <t>NJL6117EV5</t>
  </si>
  <si>
    <t>NJL6117EVG2</t>
  </si>
  <si>
    <t>NJL6420BEV8</t>
  </si>
  <si>
    <t>NJL6420EV</t>
  </si>
  <si>
    <t>NJL6600EV1</t>
  </si>
  <si>
    <t>NJ5047XXYLCEV3</t>
  </si>
  <si>
    <t>NJC6805GBEV3</t>
  </si>
  <si>
    <t>BJ5040XSWCJ04EV</t>
  </si>
  <si>
    <t>核减1辆，原因为：不符合行驶里程数要求</t>
  </si>
  <si>
    <t>核减3辆，原因为：不符合行驶里程数要求</t>
  </si>
  <si>
    <t>BJ5040XXYCJ11EV</t>
  </si>
  <si>
    <t>核减5辆，原因为：不符合行驶里程数要求</t>
  </si>
  <si>
    <t>1辆待工信部进一步确认</t>
  </si>
  <si>
    <t>BJ7000KPC4C-BEV</t>
  </si>
  <si>
    <t>BJ7003URD4C-BEV</t>
  </si>
  <si>
    <t>重庆理想汽车有限公司常州分公司</t>
  </si>
  <si>
    <t>LXA6500SHEVM1</t>
  </si>
  <si>
    <t>YQZ7160PHEV</t>
  </si>
  <si>
    <t>YQZ7202PHEV</t>
  </si>
  <si>
    <t>SGK6109BEVGK12</t>
  </si>
  <si>
    <t>SGK6109BEVGK13</t>
  </si>
  <si>
    <t>HKL6320BEV3</t>
  </si>
  <si>
    <t>江苏银宝专用车有限公司</t>
  </si>
  <si>
    <t>SYB5071ZYSBEV</t>
  </si>
  <si>
    <t>核减6辆，原因为：其中4辆未按照要求接入国家监管平台；2辆整车铭牌中驱动电机额定功率与公告、推荐目录不一致</t>
  </si>
  <si>
    <t>潍柴(扬州)亚星新能源商用车有限公司</t>
  </si>
  <si>
    <t>YBL6815GHBEV2</t>
  </si>
  <si>
    <t>2020年</t>
  </si>
  <si>
    <t>NJL5026XXYEV</t>
  </si>
  <si>
    <t>NJL6420EV3</t>
  </si>
  <si>
    <t>NJL6470BEV500</t>
  </si>
  <si>
    <t>NJL6471BEV400</t>
  </si>
  <si>
    <t>NJ5047XXYCEV5</t>
  </si>
  <si>
    <t>NJ5047XXYEEV2</t>
  </si>
  <si>
    <t>NJC6657GBEV</t>
  </si>
  <si>
    <t>NJC6807GBEV</t>
  </si>
  <si>
    <t>核减45辆，原因为：不符合行驶里程数要求</t>
  </si>
  <si>
    <t>核减17辆，原因为：不符合行驶里程数要求</t>
  </si>
  <si>
    <t>YQZ7004BEV</t>
  </si>
  <si>
    <t>YQZ7160GPHEV</t>
  </si>
  <si>
    <t>YQZ7202GPHEV</t>
  </si>
  <si>
    <t>SGK6606BEVGK01</t>
  </si>
  <si>
    <t>SGK6809BEVGK15</t>
  </si>
  <si>
    <t>SGK6109BEVGK15</t>
  </si>
  <si>
    <t>江苏紫琅汽车集团股份有限公司</t>
  </si>
  <si>
    <t>NTT6105GEVB1</t>
  </si>
  <si>
    <t>NTT6129GSEVN1</t>
  </si>
  <si>
    <t>NTT6850GEVB1</t>
  </si>
  <si>
    <t>无锡中车新能源汽车有限公司</t>
  </si>
  <si>
    <t>TEG6105URBEV80</t>
  </si>
  <si>
    <t>TEG6105URBEV81</t>
  </si>
  <si>
    <t>BJ6480BSA1-BEV</t>
  </si>
  <si>
    <t>枫盛汽车(江苏)有限公司</t>
  </si>
  <si>
    <t>JWT6470BEV02</t>
  </si>
  <si>
    <t>JWT6470SEV01</t>
  </si>
  <si>
    <t>JWT6470SEV02</t>
  </si>
  <si>
    <t>JWT7001BEV</t>
  </si>
  <si>
    <t>SYB5033ZZZEQBEV</t>
  </si>
  <si>
    <t>SYB5041ZZZBYBEV</t>
  </si>
  <si>
    <t>SYB5071TCAQLBEV</t>
  </si>
  <si>
    <t>核减1辆，原因为：未按照要求接入国家监管平台</t>
  </si>
  <si>
    <t>SYB5071ZZZQLBEV</t>
  </si>
  <si>
    <t>核减9辆，原因为：未按照要求接入国家监管平台</t>
  </si>
  <si>
    <t>2021年</t>
  </si>
  <si>
    <t>NJL6420EV6</t>
  </si>
  <si>
    <t>NJL6470BEV400</t>
  </si>
  <si>
    <t>NJ5047XXYEEV3</t>
  </si>
  <si>
    <t>NJ5047XGCEVFC</t>
  </si>
  <si>
    <t>NJC6107GBEV2</t>
  </si>
  <si>
    <t>南京广通汽车制造有限公司</t>
  </si>
  <si>
    <t>NJK6105BEVBT1</t>
  </si>
  <si>
    <t>NJK6680BEVB1</t>
  </si>
  <si>
    <t>NJK6800BEVB1</t>
  </si>
  <si>
    <t>YQZ7005BEV</t>
  </si>
  <si>
    <t>SGK6126BEVGK11</t>
  </si>
  <si>
    <t>SGK6851BEVGK15</t>
  </si>
  <si>
    <t>SGK6106BEVGK11</t>
  </si>
  <si>
    <t>NTT6850GEVA1</t>
  </si>
  <si>
    <t>江苏吉麦新能源车业有限公司</t>
  </si>
  <si>
    <t>HXK7000BEVA12</t>
  </si>
  <si>
    <t>HXK7000BEVA5</t>
  </si>
  <si>
    <t>HXK7000BEVX0</t>
  </si>
  <si>
    <t>BJ6480BSA-BEV</t>
  </si>
  <si>
    <t>BJ6480BSA2-BEV</t>
  </si>
  <si>
    <t>BJ6480BSA4-BEV</t>
  </si>
  <si>
    <t>BJ7001AUA1-BEV</t>
  </si>
  <si>
    <t>BJ7001AUA3-BEV</t>
  </si>
  <si>
    <t>BJ7001AUA5-BEV</t>
  </si>
  <si>
    <t>核减1辆，原因为：电池电量、型号与公告不一致</t>
  </si>
  <si>
    <t>JWT6470SEV03</t>
  </si>
  <si>
    <t>HKL5041XXYBEV2</t>
  </si>
  <si>
    <t>核减2辆，原因为：未按照要求接入国家监管平台</t>
  </si>
  <si>
    <t>SYB5073ZZZBYBEV</t>
  </si>
  <si>
    <t>核减11辆，原因为：未按照要求接入国家监管平台</t>
  </si>
  <si>
    <t>YS6850GBEVN</t>
  </si>
  <si>
    <t>YS6101GBEVN1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</si>
</sst>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黑体"/>
      <charset val="134"/>
    </font>
    <font>
      <b/>
      <sz val="13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2"/>
  <sheetViews>
    <sheetView tabSelected="1" zoomScale="90" zoomScaleNormal="90" workbookViewId="0">
      <pane ySplit="3" topLeftCell="A300" activePane="bottomLeft" state="frozen"/>
      <selection/>
      <selection pane="bottomLeft" activeCell="K302" sqref="K302"/>
    </sheetView>
  </sheetViews>
  <sheetFormatPr defaultColWidth="9" defaultRowHeight="14"/>
  <cols>
    <col min="1" max="1" width="8.62727272727273" style="2" customWidth="1"/>
    <col min="2" max="2" width="5.5" style="2" customWidth="1"/>
    <col min="3" max="3" width="21.3727272727273" style="2" customWidth="1"/>
    <col min="4" max="4" width="19" style="2" customWidth="1"/>
    <col min="5" max="8" width="15.6272727272727" style="2" customWidth="1"/>
    <col min="9" max="9" width="30.6272727272727" style="2" customWidth="1"/>
    <col min="10" max="16384" width="9" style="2"/>
  </cols>
  <sheetData>
    <row r="1" ht="20.25" customHeight="1" spans="1:1">
      <c r="A1" s="3" t="s">
        <v>0</v>
      </c>
    </row>
    <row r="2" ht="33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6.9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0.1" customHeight="1" spans="1:9">
      <c r="A4" s="6" t="s">
        <v>11</v>
      </c>
      <c r="B4" s="7"/>
      <c r="C4" s="7"/>
      <c r="D4" s="8"/>
      <c r="E4" s="9">
        <f>E5+E30+E116+E193+E256+E307</f>
        <v>32156</v>
      </c>
      <c r="F4" s="9">
        <f>F5+F30+F116+F193+F256+F307</f>
        <v>123198.4197</v>
      </c>
      <c r="G4" s="9">
        <f>G5+G30+G116+G193+G256+G307</f>
        <v>31170</v>
      </c>
      <c r="H4" s="9">
        <f>H5+H30+H116+H193+H256+H307</f>
        <v>118388.7827</v>
      </c>
      <c r="I4" s="15"/>
    </row>
    <row r="5" ht="24.95" customHeight="1" spans="1:9">
      <c r="A5" s="10" t="s">
        <v>12</v>
      </c>
      <c r="B5" s="11" t="s">
        <v>13</v>
      </c>
      <c r="C5" s="11"/>
      <c r="D5" s="11"/>
      <c r="E5" s="12">
        <f>E6+E16+E18+E20+E22+E24</f>
        <v>291</v>
      </c>
      <c r="F5" s="12">
        <f>F6+F16+F18+F20+F22+F24</f>
        <v>7335.1998</v>
      </c>
      <c r="G5" s="12">
        <f>G6+G16+G18+G20+G22+G24</f>
        <v>267</v>
      </c>
      <c r="H5" s="12">
        <f>H6+H16+H18+H20+H22+H24</f>
        <v>6765.0228</v>
      </c>
      <c r="I5" s="15"/>
    </row>
    <row r="6" ht="24.95" customHeight="1" spans="1:9">
      <c r="A6" s="13"/>
      <c r="B6" s="14">
        <v>1</v>
      </c>
      <c r="C6" s="15" t="s">
        <v>14</v>
      </c>
      <c r="D6" s="16" t="s">
        <v>15</v>
      </c>
      <c r="E6" s="17">
        <f>SUM(E7:E15)</f>
        <v>175</v>
      </c>
      <c r="F6" s="17">
        <f>SUM(F7:F15)</f>
        <v>4110.657</v>
      </c>
      <c r="G6" s="17">
        <f>SUM(G7:G15)</f>
        <v>175</v>
      </c>
      <c r="H6" s="17">
        <f>SUM(H7:H15)</f>
        <v>4110.657</v>
      </c>
      <c r="I6" s="16"/>
    </row>
    <row r="7" ht="24.95" customHeight="1" spans="1:9">
      <c r="A7" s="13"/>
      <c r="B7" s="14"/>
      <c r="C7" s="15"/>
      <c r="D7" s="14" t="s">
        <v>16</v>
      </c>
      <c r="E7" s="18">
        <v>2</v>
      </c>
      <c r="F7" s="18">
        <v>13.644</v>
      </c>
      <c r="G7" s="18">
        <v>2</v>
      </c>
      <c r="H7" s="18">
        <v>13.644</v>
      </c>
      <c r="I7" s="28"/>
    </row>
    <row r="8" ht="24.95" customHeight="1" spans="1:9">
      <c r="A8" s="13"/>
      <c r="B8" s="14"/>
      <c r="C8" s="15"/>
      <c r="D8" s="14" t="s">
        <v>17</v>
      </c>
      <c r="E8" s="18">
        <v>23</v>
      </c>
      <c r="F8" s="18">
        <v>302.013</v>
      </c>
      <c r="G8" s="18">
        <v>23</v>
      </c>
      <c r="H8" s="18">
        <v>302.013</v>
      </c>
      <c r="I8" s="28"/>
    </row>
    <row r="9" ht="24.95" customHeight="1" spans="1:9">
      <c r="A9" s="13"/>
      <c r="B9" s="14"/>
      <c r="C9" s="15"/>
      <c r="D9" s="14" t="s">
        <v>18</v>
      </c>
      <c r="E9" s="18">
        <v>44</v>
      </c>
      <c r="F9" s="18">
        <v>1100</v>
      </c>
      <c r="G9" s="18">
        <v>44</v>
      </c>
      <c r="H9" s="18">
        <v>1100</v>
      </c>
      <c r="I9" s="28"/>
    </row>
    <row r="10" ht="24.95" customHeight="1" spans="1:9">
      <c r="A10" s="13"/>
      <c r="B10" s="14"/>
      <c r="C10" s="15"/>
      <c r="D10" s="14" t="s">
        <v>19</v>
      </c>
      <c r="E10" s="18">
        <v>73</v>
      </c>
      <c r="F10" s="18">
        <v>1825</v>
      </c>
      <c r="G10" s="18">
        <v>73</v>
      </c>
      <c r="H10" s="18">
        <v>1825</v>
      </c>
      <c r="I10" s="28"/>
    </row>
    <row r="11" ht="24.95" customHeight="1" spans="1:9">
      <c r="A11" s="13"/>
      <c r="B11" s="14"/>
      <c r="C11" s="15"/>
      <c r="D11" s="14" t="s">
        <v>20</v>
      </c>
      <c r="E11" s="18">
        <v>8</v>
      </c>
      <c r="F11" s="18">
        <v>200</v>
      </c>
      <c r="G11" s="18">
        <v>8</v>
      </c>
      <c r="H11" s="18">
        <v>200</v>
      </c>
      <c r="I11" s="28"/>
    </row>
    <row r="12" ht="24.95" customHeight="1" spans="1:9">
      <c r="A12" s="13"/>
      <c r="B12" s="14"/>
      <c r="C12" s="15"/>
      <c r="D12" s="14" t="s">
        <v>21</v>
      </c>
      <c r="E12" s="18">
        <v>22</v>
      </c>
      <c r="F12" s="18">
        <v>550</v>
      </c>
      <c r="G12" s="18">
        <v>22</v>
      </c>
      <c r="H12" s="18">
        <v>550</v>
      </c>
      <c r="I12" s="28"/>
    </row>
    <row r="13" ht="24.95" customHeight="1" spans="1:9">
      <c r="A13" s="13"/>
      <c r="B13" s="14"/>
      <c r="C13" s="15"/>
      <c r="D13" s="14" t="s">
        <v>22</v>
      </c>
      <c r="E13" s="18">
        <v>1</v>
      </c>
      <c r="F13" s="18">
        <v>40</v>
      </c>
      <c r="G13" s="18">
        <v>1</v>
      </c>
      <c r="H13" s="18">
        <v>40</v>
      </c>
      <c r="I13" s="28"/>
    </row>
    <row r="14" ht="24.95" customHeight="1" spans="1:9">
      <c r="A14" s="13"/>
      <c r="B14" s="14"/>
      <c r="C14" s="15"/>
      <c r="D14" s="14" t="s">
        <v>23</v>
      </c>
      <c r="E14" s="18">
        <v>1</v>
      </c>
      <c r="F14" s="18">
        <v>40</v>
      </c>
      <c r="G14" s="18">
        <v>1</v>
      </c>
      <c r="H14" s="18">
        <v>40</v>
      </c>
      <c r="I14" s="28"/>
    </row>
    <row r="15" ht="24.95" customHeight="1" spans="1:9">
      <c r="A15" s="13"/>
      <c r="B15" s="14"/>
      <c r="C15" s="15"/>
      <c r="D15" s="14" t="s">
        <v>24</v>
      </c>
      <c r="E15" s="18">
        <v>1</v>
      </c>
      <c r="F15" s="18">
        <v>40</v>
      </c>
      <c r="G15" s="18">
        <v>1</v>
      </c>
      <c r="H15" s="18">
        <v>40</v>
      </c>
      <c r="I15" s="37"/>
    </row>
    <row r="16" ht="24.95" customHeight="1" spans="1:9">
      <c r="A16" s="13"/>
      <c r="B16" s="14">
        <v>2</v>
      </c>
      <c r="C16" s="19" t="s">
        <v>25</v>
      </c>
      <c r="D16" s="20" t="s">
        <v>15</v>
      </c>
      <c r="E16" s="21">
        <f>SUM(E17:E17)</f>
        <v>2</v>
      </c>
      <c r="F16" s="21">
        <f>SUM(F17:F17)</f>
        <v>11</v>
      </c>
      <c r="G16" s="22">
        <f>SUM(G17:G17)</f>
        <v>2</v>
      </c>
      <c r="H16" s="22">
        <f>SUM(H17:H17)</f>
        <v>11</v>
      </c>
      <c r="I16" s="38"/>
    </row>
    <row r="17" ht="24.95" customHeight="1" spans="1:9">
      <c r="A17" s="13"/>
      <c r="B17" s="14"/>
      <c r="C17" s="23"/>
      <c r="D17" s="14" t="s">
        <v>26</v>
      </c>
      <c r="E17" s="18">
        <v>2</v>
      </c>
      <c r="F17" s="24">
        <v>11</v>
      </c>
      <c r="G17" s="18">
        <v>2</v>
      </c>
      <c r="H17" s="24">
        <v>11</v>
      </c>
      <c r="I17" s="28"/>
    </row>
    <row r="18" ht="24.95" customHeight="1" spans="1:9">
      <c r="A18" s="13"/>
      <c r="B18" s="15">
        <v>3</v>
      </c>
      <c r="C18" s="25" t="s">
        <v>27</v>
      </c>
      <c r="D18" s="20" t="s">
        <v>15</v>
      </c>
      <c r="E18" s="21">
        <f>SUM(E19:E19)</f>
        <v>2</v>
      </c>
      <c r="F18" s="21">
        <f>SUM(F19:F19)</f>
        <v>100</v>
      </c>
      <c r="G18" s="21">
        <f>G19</f>
        <v>2</v>
      </c>
      <c r="H18" s="21">
        <f>H19</f>
        <v>100</v>
      </c>
      <c r="I18" s="14"/>
    </row>
    <row r="19" ht="24.95" customHeight="1" spans="1:9">
      <c r="A19" s="13"/>
      <c r="B19" s="15"/>
      <c r="C19" s="25"/>
      <c r="D19" s="26" t="s">
        <v>28</v>
      </c>
      <c r="E19" s="18">
        <v>2</v>
      </c>
      <c r="F19" s="18">
        <v>100</v>
      </c>
      <c r="G19" s="18">
        <v>2</v>
      </c>
      <c r="H19" s="18">
        <v>100</v>
      </c>
      <c r="I19" s="39" t="s">
        <v>29</v>
      </c>
    </row>
    <row r="20" s="1" customFormat="1" ht="24.95" customHeight="1" spans="1:9">
      <c r="A20" s="13"/>
      <c r="B20" s="14">
        <v>4</v>
      </c>
      <c r="C20" s="15" t="s">
        <v>30</v>
      </c>
      <c r="D20" s="20" t="s">
        <v>15</v>
      </c>
      <c r="E20" s="27">
        <f>SUM(E21:E21)</f>
        <v>33</v>
      </c>
      <c r="F20" s="27">
        <f>SUM(F21:F21)</f>
        <v>1320</v>
      </c>
      <c r="G20" s="27">
        <f>SUM(G21:G21)</f>
        <v>33</v>
      </c>
      <c r="H20" s="27">
        <f>SUM(H21:H21)</f>
        <v>1320</v>
      </c>
      <c r="I20" s="27"/>
    </row>
    <row r="21" ht="24.95" customHeight="1" spans="1:9">
      <c r="A21" s="13"/>
      <c r="B21" s="14"/>
      <c r="C21" s="15"/>
      <c r="D21" s="14" t="s">
        <v>31</v>
      </c>
      <c r="E21" s="28">
        <v>33</v>
      </c>
      <c r="F21" s="28">
        <v>1320</v>
      </c>
      <c r="G21" s="28">
        <v>33</v>
      </c>
      <c r="H21" s="28">
        <v>1320</v>
      </c>
      <c r="I21" s="28"/>
    </row>
    <row r="22" ht="24.95" customHeight="1" spans="1:9">
      <c r="A22" s="13"/>
      <c r="B22" s="19">
        <v>5</v>
      </c>
      <c r="C22" s="29" t="s">
        <v>32</v>
      </c>
      <c r="D22" s="20" t="s">
        <v>15</v>
      </c>
      <c r="E22" s="21">
        <f>SUM(E23:E23)</f>
        <v>1</v>
      </c>
      <c r="F22" s="21">
        <f>SUM(F23:F23)</f>
        <v>25</v>
      </c>
      <c r="G22" s="21">
        <f>SUM(G23:G23)</f>
        <v>1</v>
      </c>
      <c r="H22" s="21">
        <f>SUM(H23:H23)</f>
        <v>25</v>
      </c>
      <c r="I22" s="20"/>
    </row>
    <row r="23" ht="24.95" customHeight="1" spans="1:9">
      <c r="A23" s="13"/>
      <c r="B23" s="23"/>
      <c r="C23" s="30"/>
      <c r="D23" s="14" t="s">
        <v>33</v>
      </c>
      <c r="E23" s="18">
        <v>1</v>
      </c>
      <c r="F23" s="18">
        <v>25</v>
      </c>
      <c r="G23" s="18">
        <v>1</v>
      </c>
      <c r="H23" s="18">
        <v>25</v>
      </c>
      <c r="I23" s="20"/>
    </row>
    <row r="24" ht="24.95" customHeight="1" spans="1:9">
      <c r="A24" s="13"/>
      <c r="B24" s="31">
        <v>6</v>
      </c>
      <c r="C24" s="29" t="s">
        <v>34</v>
      </c>
      <c r="D24" s="20" t="s">
        <v>15</v>
      </c>
      <c r="E24" s="21">
        <f>SUM(E25:E29)</f>
        <v>78</v>
      </c>
      <c r="F24" s="21">
        <f>SUM(F25:F29)</f>
        <v>1768.5428</v>
      </c>
      <c r="G24" s="21">
        <f>SUM(G25:G29)</f>
        <v>54</v>
      </c>
      <c r="H24" s="21">
        <f>SUM(H25:H29)</f>
        <v>1198.3658</v>
      </c>
      <c r="I24" s="20"/>
    </row>
    <row r="25" ht="30" customHeight="1" spans="1:9">
      <c r="A25" s="13"/>
      <c r="B25" s="32"/>
      <c r="C25" s="30"/>
      <c r="D25" s="14" t="s">
        <v>35</v>
      </c>
      <c r="E25" s="18">
        <v>46</v>
      </c>
      <c r="F25" s="18">
        <v>368.5428</v>
      </c>
      <c r="G25" s="18">
        <f>E25-15</f>
        <v>31</v>
      </c>
      <c r="H25" s="18">
        <f>368.5428-120.177</f>
        <v>248.3658</v>
      </c>
      <c r="I25" s="39" t="s">
        <v>36</v>
      </c>
    </row>
    <row r="26" ht="30" customHeight="1" spans="1:9">
      <c r="A26" s="13"/>
      <c r="B26" s="32"/>
      <c r="C26" s="30"/>
      <c r="D26" s="14" t="s">
        <v>37</v>
      </c>
      <c r="E26" s="18">
        <v>12</v>
      </c>
      <c r="F26" s="18">
        <v>600</v>
      </c>
      <c r="G26" s="18">
        <f>E26-9</f>
        <v>3</v>
      </c>
      <c r="H26" s="18">
        <f>F26-9*50</f>
        <v>150</v>
      </c>
      <c r="I26" s="39" t="s">
        <v>38</v>
      </c>
    </row>
    <row r="27" ht="24.95" customHeight="1" spans="1:9">
      <c r="A27" s="13"/>
      <c r="B27" s="32"/>
      <c r="C27" s="30"/>
      <c r="D27" s="14" t="s">
        <v>39</v>
      </c>
      <c r="E27" s="18">
        <v>15</v>
      </c>
      <c r="F27" s="18">
        <v>600</v>
      </c>
      <c r="G27" s="18">
        <v>15</v>
      </c>
      <c r="H27" s="18">
        <v>600</v>
      </c>
      <c r="I27" s="20"/>
    </row>
    <row r="28" ht="24.95" customHeight="1" spans="1:9">
      <c r="A28" s="13"/>
      <c r="B28" s="32"/>
      <c r="C28" s="30"/>
      <c r="D28" s="14" t="s">
        <v>40</v>
      </c>
      <c r="E28" s="18">
        <v>3</v>
      </c>
      <c r="F28" s="18">
        <v>120</v>
      </c>
      <c r="G28" s="18">
        <v>3</v>
      </c>
      <c r="H28" s="18">
        <v>120</v>
      </c>
      <c r="I28" s="20"/>
    </row>
    <row r="29" ht="23.1" customHeight="1" spans="1:9">
      <c r="A29" s="13"/>
      <c r="B29" s="33"/>
      <c r="C29" s="34"/>
      <c r="D29" s="14" t="s">
        <v>41</v>
      </c>
      <c r="E29" s="18">
        <v>2</v>
      </c>
      <c r="F29" s="18">
        <v>80</v>
      </c>
      <c r="G29" s="18">
        <v>2</v>
      </c>
      <c r="H29" s="18">
        <v>80</v>
      </c>
      <c r="I29" s="15"/>
    </row>
    <row r="30" ht="24.95" customHeight="1" spans="1:9">
      <c r="A30" s="20" t="s">
        <v>42</v>
      </c>
      <c r="B30" s="11" t="s">
        <v>13</v>
      </c>
      <c r="C30" s="11"/>
      <c r="D30" s="11"/>
      <c r="E30" s="12">
        <f>E31+E35+E56+E60+E72+E74+E76+E82+E84+E93+E104+E106+E113</f>
        <v>4692</v>
      </c>
      <c r="F30" s="12">
        <f>F31+F35+F56+F60+F72+F74+F76+F82+F84+F93+F104+F106+F113</f>
        <v>45451.6486</v>
      </c>
      <c r="G30" s="12">
        <f>G31+G35+G56+G60+G72+G74+G76+G82+G84+G93+G104+G106+G113</f>
        <v>3841</v>
      </c>
      <c r="H30" s="12">
        <f>H31+H35+H56+H60+H72+H74+H76+H82+H84+H93+H104+H106+H113</f>
        <v>41534.3274</v>
      </c>
      <c r="I30" s="15"/>
    </row>
    <row r="31" ht="24.95" customHeight="1" spans="1:9">
      <c r="A31" s="20"/>
      <c r="B31" s="14">
        <v>1</v>
      </c>
      <c r="C31" s="19" t="s">
        <v>43</v>
      </c>
      <c r="D31" s="35" t="s">
        <v>15</v>
      </c>
      <c r="E31" s="22">
        <f>SUM(E32:E34)</f>
        <v>22</v>
      </c>
      <c r="F31" s="22">
        <f>SUM(F32:F34)</f>
        <v>236.008</v>
      </c>
      <c r="G31" s="22">
        <f>SUM(G32:G34)</f>
        <v>22</v>
      </c>
      <c r="H31" s="22">
        <f>SUM(H32:H34)</f>
        <v>236.008</v>
      </c>
      <c r="I31" s="38"/>
    </row>
    <row r="32" ht="24.95" customHeight="1" spans="1:9">
      <c r="A32" s="20"/>
      <c r="B32" s="14"/>
      <c r="C32" s="23"/>
      <c r="D32" s="14" t="s">
        <v>44</v>
      </c>
      <c r="E32" s="18">
        <v>2</v>
      </c>
      <c r="F32" s="24">
        <v>21.96</v>
      </c>
      <c r="G32" s="18">
        <v>2</v>
      </c>
      <c r="H32" s="24">
        <v>21.96</v>
      </c>
      <c r="I32" s="28"/>
    </row>
    <row r="33" ht="24.95" customHeight="1" spans="1:9">
      <c r="A33" s="20"/>
      <c r="B33" s="14"/>
      <c r="C33" s="23"/>
      <c r="D33" s="14" t="s">
        <v>45</v>
      </c>
      <c r="E33" s="18">
        <v>19</v>
      </c>
      <c r="F33" s="24">
        <v>205.048</v>
      </c>
      <c r="G33" s="18">
        <v>19</v>
      </c>
      <c r="H33" s="24">
        <v>205.048</v>
      </c>
      <c r="I33" s="28"/>
    </row>
    <row r="34" ht="24.95" customHeight="1" spans="1:9">
      <c r="A34" s="20"/>
      <c r="B34" s="14"/>
      <c r="C34" s="23"/>
      <c r="D34" s="14" t="s">
        <v>46</v>
      </c>
      <c r="E34" s="18">
        <v>1</v>
      </c>
      <c r="F34" s="18">
        <v>9</v>
      </c>
      <c r="G34" s="18">
        <v>1</v>
      </c>
      <c r="H34" s="18">
        <v>9</v>
      </c>
      <c r="I34" s="37"/>
    </row>
    <row r="35" ht="24.95" customHeight="1" spans="1:9">
      <c r="A35" s="20"/>
      <c r="B35" s="14">
        <v>2</v>
      </c>
      <c r="C35" s="15" t="s">
        <v>14</v>
      </c>
      <c r="D35" s="16" t="s">
        <v>15</v>
      </c>
      <c r="E35" s="17">
        <f>SUM(E36:E55)</f>
        <v>754</v>
      </c>
      <c r="F35" s="17">
        <f>SUM(F36:F55)</f>
        <v>9846.6482</v>
      </c>
      <c r="G35" s="17">
        <f>SUM(G36:G55)</f>
        <v>754</v>
      </c>
      <c r="H35" s="17">
        <f>SUM(H36:H55)</f>
        <v>9846.6482</v>
      </c>
      <c r="I35" s="16"/>
    </row>
    <row r="36" ht="24.95" customHeight="1" spans="1:9">
      <c r="A36" s="20"/>
      <c r="B36" s="14"/>
      <c r="C36" s="15"/>
      <c r="D36" s="14" t="s">
        <v>47</v>
      </c>
      <c r="E36" s="18">
        <v>1</v>
      </c>
      <c r="F36" s="18">
        <v>5.3604</v>
      </c>
      <c r="G36" s="18">
        <v>1</v>
      </c>
      <c r="H36" s="18">
        <v>5.3604</v>
      </c>
      <c r="I36" s="28"/>
    </row>
    <row r="37" ht="24.95" customHeight="1" spans="1:9">
      <c r="A37" s="20"/>
      <c r="B37" s="14"/>
      <c r="C37" s="15"/>
      <c r="D37" s="14" t="s">
        <v>48</v>
      </c>
      <c r="E37" s="18">
        <v>1</v>
      </c>
      <c r="F37" s="18">
        <v>5.676</v>
      </c>
      <c r="G37" s="18">
        <v>1</v>
      </c>
      <c r="H37" s="18">
        <v>5.676</v>
      </c>
      <c r="I37" s="28"/>
    </row>
    <row r="38" ht="24.95" customHeight="1" spans="1:9">
      <c r="A38" s="20"/>
      <c r="B38" s="14"/>
      <c r="C38" s="15"/>
      <c r="D38" s="14" t="s">
        <v>49</v>
      </c>
      <c r="E38" s="18">
        <v>2</v>
      </c>
      <c r="F38" s="18">
        <v>12.9192</v>
      </c>
      <c r="G38" s="18">
        <v>2</v>
      </c>
      <c r="H38" s="18">
        <v>12.9192</v>
      </c>
      <c r="I38" s="28"/>
    </row>
    <row r="39" ht="24.95" customHeight="1" spans="1:9">
      <c r="A39" s="20"/>
      <c r="B39" s="14"/>
      <c r="C39" s="15"/>
      <c r="D39" s="14" t="s">
        <v>50</v>
      </c>
      <c r="E39" s="18">
        <v>23</v>
      </c>
      <c r="F39" s="18">
        <v>140.99</v>
      </c>
      <c r="G39" s="18">
        <v>23</v>
      </c>
      <c r="H39" s="18">
        <v>140.99</v>
      </c>
      <c r="I39" s="28"/>
    </row>
    <row r="40" ht="24.95" customHeight="1" spans="1:9">
      <c r="A40" s="20"/>
      <c r="B40" s="14"/>
      <c r="C40" s="15"/>
      <c r="D40" s="14" t="s">
        <v>51</v>
      </c>
      <c r="E40" s="18">
        <v>151</v>
      </c>
      <c r="F40" s="18">
        <v>975.399600000002</v>
      </c>
      <c r="G40" s="18">
        <v>151</v>
      </c>
      <c r="H40" s="18">
        <v>975.3996</v>
      </c>
      <c r="I40" s="28"/>
    </row>
    <row r="41" ht="24.95" customHeight="1" spans="1:9">
      <c r="A41" s="20"/>
      <c r="B41" s="14"/>
      <c r="C41" s="15"/>
      <c r="D41" s="14" t="s">
        <v>52</v>
      </c>
      <c r="E41" s="18">
        <v>170</v>
      </c>
      <c r="F41" s="18">
        <v>1042.1</v>
      </c>
      <c r="G41" s="18">
        <v>170</v>
      </c>
      <c r="H41" s="18">
        <v>1042.1</v>
      </c>
      <c r="I41" s="28"/>
    </row>
    <row r="42" ht="24.95" customHeight="1" spans="1:9">
      <c r="A42" s="20"/>
      <c r="B42" s="14"/>
      <c r="C42" s="15"/>
      <c r="D42" s="14" t="s">
        <v>53</v>
      </c>
      <c r="E42" s="18">
        <v>52</v>
      </c>
      <c r="F42" s="18">
        <v>318.762</v>
      </c>
      <c r="G42" s="18">
        <v>52</v>
      </c>
      <c r="H42" s="18">
        <v>318.762</v>
      </c>
      <c r="I42" s="28"/>
    </row>
    <row r="43" ht="24.95" customHeight="1" spans="1:9">
      <c r="A43" s="20"/>
      <c r="B43" s="14"/>
      <c r="C43" s="15"/>
      <c r="D43" s="14" t="s">
        <v>54</v>
      </c>
      <c r="E43" s="18">
        <v>36</v>
      </c>
      <c r="F43" s="18">
        <v>245.8944</v>
      </c>
      <c r="G43" s="18">
        <v>36</v>
      </c>
      <c r="H43" s="18">
        <v>245.8944</v>
      </c>
      <c r="I43" s="28"/>
    </row>
    <row r="44" ht="24.95" customHeight="1" spans="1:9">
      <c r="A44" s="20"/>
      <c r="B44" s="14"/>
      <c r="C44" s="15"/>
      <c r="D44" s="14" t="s">
        <v>55</v>
      </c>
      <c r="E44" s="18">
        <v>25</v>
      </c>
      <c r="F44" s="18">
        <v>170.67</v>
      </c>
      <c r="G44" s="18">
        <v>25</v>
      </c>
      <c r="H44" s="18">
        <v>170.67</v>
      </c>
      <c r="I44" s="28"/>
    </row>
    <row r="45" ht="24.95" customHeight="1" spans="1:9">
      <c r="A45" s="20"/>
      <c r="B45" s="14"/>
      <c r="C45" s="15"/>
      <c r="D45" s="14" t="s">
        <v>56</v>
      </c>
      <c r="E45" s="18">
        <v>1</v>
      </c>
      <c r="F45" s="18">
        <v>6.4596</v>
      </c>
      <c r="G45" s="18">
        <v>1</v>
      </c>
      <c r="H45" s="18">
        <v>6.4596</v>
      </c>
      <c r="I45" s="28"/>
    </row>
    <row r="46" ht="24.95" customHeight="1" spans="1:9">
      <c r="A46" s="20"/>
      <c r="B46" s="14"/>
      <c r="C46" s="15"/>
      <c r="D46" s="14" t="s">
        <v>57</v>
      </c>
      <c r="E46" s="18">
        <v>27</v>
      </c>
      <c r="F46" s="18">
        <v>248.265</v>
      </c>
      <c r="G46" s="18">
        <v>27</v>
      </c>
      <c r="H46" s="18">
        <v>248.265</v>
      </c>
      <c r="I46" s="28"/>
    </row>
    <row r="47" ht="24.95" customHeight="1" spans="1:9">
      <c r="A47" s="20"/>
      <c r="B47" s="14"/>
      <c r="C47" s="15"/>
      <c r="D47" s="14" t="s">
        <v>58</v>
      </c>
      <c r="E47" s="18">
        <v>18</v>
      </c>
      <c r="F47" s="18">
        <v>135.252</v>
      </c>
      <c r="G47" s="18">
        <v>18</v>
      </c>
      <c r="H47" s="18">
        <v>135.252</v>
      </c>
      <c r="I47" s="28"/>
    </row>
    <row r="48" ht="24.95" customHeight="1" spans="1:9">
      <c r="A48" s="20"/>
      <c r="B48" s="14"/>
      <c r="C48" s="15"/>
      <c r="D48" s="14" t="s">
        <v>59</v>
      </c>
      <c r="E48" s="18">
        <v>50</v>
      </c>
      <c r="F48" s="18">
        <v>1500</v>
      </c>
      <c r="G48" s="18">
        <v>50</v>
      </c>
      <c r="H48" s="18">
        <v>1500</v>
      </c>
      <c r="I48" s="28"/>
    </row>
    <row r="49" ht="24.95" customHeight="1" spans="1:9">
      <c r="A49" s="20"/>
      <c r="B49" s="14"/>
      <c r="C49" s="15"/>
      <c r="D49" s="14" t="s">
        <v>60</v>
      </c>
      <c r="E49" s="18">
        <v>3</v>
      </c>
      <c r="F49" s="18">
        <v>90</v>
      </c>
      <c r="G49" s="18">
        <v>3</v>
      </c>
      <c r="H49" s="18">
        <v>90</v>
      </c>
      <c r="I49" s="28"/>
    </row>
    <row r="50" ht="24.95" customHeight="1" spans="1:9">
      <c r="A50" s="20"/>
      <c r="B50" s="14"/>
      <c r="C50" s="15"/>
      <c r="D50" s="14" t="s">
        <v>61</v>
      </c>
      <c r="E50" s="18">
        <v>107</v>
      </c>
      <c r="F50" s="18">
        <v>3210</v>
      </c>
      <c r="G50" s="18">
        <v>107</v>
      </c>
      <c r="H50" s="18">
        <v>3210</v>
      </c>
      <c r="I50" s="28"/>
    </row>
    <row r="51" ht="24.95" customHeight="1" spans="1:9">
      <c r="A51" s="20"/>
      <c r="B51" s="14"/>
      <c r="C51" s="15"/>
      <c r="D51" s="14" t="s">
        <v>62</v>
      </c>
      <c r="E51" s="18">
        <v>1</v>
      </c>
      <c r="F51" s="18">
        <v>18.9</v>
      </c>
      <c r="G51" s="18">
        <v>1</v>
      </c>
      <c r="H51" s="18">
        <v>18.9</v>
      </c>
      <c r="I51" s="28"/>
    </row>
    <row r="52" ht="24.95" customHeight="1" spans="1:9">
      <c r="A52" s="20"/>
      <c r="B52" s="14"/>
      <c r="C52" s="15"/>
      <c r="D52" s="14" t="s">
        <v>63</v>
      </c>
      <c r="E52" s="18">
        <v>70</v>
      </c>
      <c r="F52" s="18">
        <v>1400</v>
      </c>
      <c r="G52" s="18">
        <v>70</v>
      </c>
      <c r="H52" s="18">
        <v>1400</v>
      </c>
      <c r="I52" s="28"/>
    </row>
    <row r="53" ht="24.95" customHeight="1" spans="1:9">
      <c r="A53" s="20"/>
      <c r="B53" s="14"/>
      <c r="C53" s="15"/>
      <c r="D53" s="14" t="s">
        <v>64</v>
      </c>
      <c r="E53" s="18">
        <v>9</v>
      </c>
      <c r="F53" s="18">
        <v>180</v>
      </c>
      <c r="G53" s="18">
        <v>9</v>
      </c>
      <c r="H53" s="18">
        <v>180</v>
      </c>
      <c r="I53" s="28"/>
    </row>
    <row r="54" ht="24.95" customHeight="1" spans="1:9">
      <c r="A54" s="20"/>
      <c r="B54" s="14"/>
      <c r="C54" s="15"/>
      <c r="D54" s="14" t="s">
        <v>65</v>
      </c>
      <c r="E54" s="18">
        <v>1</v>
      </c>
      <c r="F54" s="18">
        <v>20</v>
      </c>
      <c r="G54" s="18">
        <v>1</v>
      </c>
      <c r="H54" s="18">
        <v>20</v>
      </c>
      <c r="I54" s="28"/>
    </row>
    <row r="55" ht="24.95" customHeight="1" spans="1:9">
      <c r="A55" s="20"/>
      <c r="B55" s="14"/>
      <c r="C55" s="15"/>
      <c r="D55" s="14" t="s">
        <v>66</v>
      </c>
      <c r="E55" s="18">
        <v>6</v>
      </c>
      <c r="F55" s="18">
        <v>120</v>
      </c>
      <c r="G55" s="18">
        <v>6</v>
      </c>
      <c r="H55" s="18">
        <v>120</v>
      </c>
      <c r="I55" s="37"/>
    </row>
    <row r="56" ht="24.95" customHeight="1" spans="1:9">
      <c r="A56" s="20"/>
      <c r="B56" s="14">
        <v>3</v>
      </c>
      <c r="C56" s="19" t="s">
        <v>67</v>
      </c>
      <c r="D56" s="35" t="s">
        <v>15</v>
      </c>
      <c r="E56" s="22">
        <f>SUM(E57:E59)</f>
        <v>1007</v>
      </c>
      <c r="F56" s="22">
        <f>SUM(F57:F59)</f>
        <v>9628.15</v>
      </c>
      <c r="G56" s="22">
        <f>SUM(G57:G59)</f>
        <v>1007</v>
      </c>
      <c r="H56" s="22">
        <f>SUM(H57:H59)</f>
        <v>9628.15</v>
      </c>
      <c r="I56" s="38"/>
    </row>
    <row r="57" ht="24.95" customHeight="1" spans="1:9">
      <c r="A57" s="20"/>
      <c r="B57" s="14"/>
      <c r="C57" s="23"/>
      <c r="D57" s="14" t="s">
        <v>68</v>
      </c>
      <c r="E57" s="18">
        <v>5</v>
      </c>
      <c r="F57" s="24">
        <v>47.65</v>
      </c>
      <c r="G57" s="18">
        <v>5</v>
      </c>
      <c r="H57" s="18">
        <v>47.65</v>
      </c>
      <c r="I57" s="28"/>
    </row>
    <row r="58" ht="24.95" customHeight="1" spans="1:9">
      <c r="A58" s="20"/>
      <c r="B58" s="14"/>
      <c r="C58" s="23"/>
      <c r="D58" s="14" t="s">
        <v>69</v>
      </c>
      <c r="E58" s="18">
        <v>602</v>
      </c>
      <c r="F58" s="24">
        <v>5568.5</v>
      </c>
      <c r="G58" s="18">
        <v>602</v>
      </c>
      <c r="H58" s="18">
        <v>5568.5</v>
      </c>
      <c r="I58" s="28"/>
    </row>
    <row r="59" ht="24.95" customHeight="1" spans="1:9">
      <c r="A59" s="20"/>
      <c r="B59" s="14"/>
      <c r="C59" s="23"/>
      <c r="D59" s="14" t="s">
        <v>70</v>
      </c>
      <c r="E59" s="18">
        <v>400</v>
      </c>
      <c r="F59" s="18">
        <v>4012</v>
      </c>
      <c r="G59" s="18">
        <v>400</v>
      </c>
      <c r="H59" s="18">
        <v>4012</v>
      </c>
      <c r="I59" s="37"/>
    </row>
    <row r="60" ht="24.95" customHeight="1" spans="1:9">
      <c r="A60" s="20"/>
      <c r="B60" s="15">
        <v>4</v>
      </c>
      <c r="C60" s="25" t="s">
        <v>71</v>
      </c>
      <c r="D60" s="20" t="s">
        <v>15</v>
      </c>
      <c r="E60" s="21">
        <f>SUM(E61:E71)</f>
        <v>303</v>
      </c>
      <c r="F60" s="21">
        <f>SUM(F61:F71)</f>
        <v>3287.72</v>
      </c>
      <c r="G60" s="21">
        <f>SUM(G61:G71)</f>
        <v>303</v>
      </c>
      <c r="H60" s="21">
        <f>SUM(H61:H71)</f>
        <v>3287.72</v>
      </c>
      <c r="I60" s="14"/>
    </row>
    <row r="61" ht="24.95" customHeight="1" spans="1:9">
      <c r="A61" s="20"/>
      <c r="B61" s="15"/>
      <c r="C61" s="25"/>
      <c r="D61" s="26" t="s">
        <v>72</v>
      </c>
      <c r="E61" s="18">
        <v>1</v>
      </c>
      <c r="F61" s="18">
        <v>6.29</v>
      </c>
      <c r="G61" s="36">
        <v>1</v>
      </c>
      <c r="H61" s="36">
        <v>6.29</v>
      </c>
      <c r="I61" s="39"/>
    </row>
    <row r="62" ht="24.95" customHeight="1" spans="1:9">
      <c r="A62" s="20"/>
      <c r="B62" s="15"/>
      <c r="C62" s="25"/>
      <c r="D62" s="26" t="s">
        <v>73</v>
      </c>
      <c r="E62" s="18">
        <v>194</v>
      </c>
      <c r="F62" s="18">
        <v>1253.24</v>
      </c>
      <c r="G62" s="36">
        <v>194</v>
      </c>
      <c r="H62" s="36">
        <v>1253.24</v>
      </c>
      <c r="I62" s="39"/>
    </row>
    <row r="63" ht="24.95" customHeight="1" spans="1:9">
      <c r="A63" s="20"/>
      <c r="B63" s="15"/>
      <c r="C63" s="25"/>
      <c r="D63" s="26" t="s">
        <v>74</v>
      </c>
      <c r="E63" s="18">
        <v>11</v>
      </c>
      <c r="F63" s="18">
        <v>69.19</v>
      </c>
      <c r="G63" s="36">
        <v>11</v>
      </c>
      <c r="H63" s="36">
        <v>69.19</v>
      </c>
      <c r="I63" s="39"/>
    </row>
    <row r="64" ht="24.95" customHeight="1" spans="1:9">
      <c r="A64" s="20"/>
      <c r="B64" s="15"/>
      <c r="C64" s="25"/>
      <c r="D64" s="26" t="s">
        <v>75</v>
      </c>
      <c r="E64" s="18">
        <v>1</v>
      </c>
      <c r="F64" s="18">
        <v>30</v>
      </c>
      <c r="G64" s="36">
        <v>1</v>
      </c>
      <c r="H64" s="36">
        <v>30</v>
      </c>
      <c r="I64" s="39"/>
    </row>
    <row r="65" ht="24.95" customHeight="1" spans="1:9">
      <c r="A65" s="20"/>
      <c r="B65" s="15"/>
      <c r="C65" s="25"/>
      <c r="D65" s="26" t="s">
        <v>76</v>
      </c>
      <c r="E65" s="18">
        <v>2</v>
      </c>
      <c r="F65" s="18">
        <v>60</v>
      </c>
      <c r="G65" s="36">
        <v>2</v>
      </c>
      <c r="H65" s="36">
        <v>60</v>
      </c>
      <c r="I65" s="39"/>
    </row>
    <row r="66" ht="24.95" customHeight="1" spans="1:9">
      <c r="A66" s="20"/>
      <c r="B66" s="15"/>
      <c r="C66" s="25"/>
      <c r="D66" s="26" t="s">
        <v>77</v>
      </c>
      <c r="E66" s="18">
        <v>1</v>
      </c>
      <c r="F66" s="18">
        <v>9</v>
      </c>
      <c r="G66" s="36">
        <v>1</v>
      </c>
      <c r="H66" s="36">
        <v>9</v>
      </c>
      <c r="I66" s="39"/>
    </row>
    <row r="67" ht="24.95" customHeight="1" spans="1:9">
      <c r="A67" s="20"/>
      <c r="B67" s="15"/>
      <c r="C67" s="25"/>
      <c r="D67" s="26" t="s">
        <v>78</v>
      </c>
      <c r="E67" s="18">
        <v>2</v>
      </c>
      <c r="F67" s="18">
        <v>40</v>
      </c>
      <c r="G67" s="36">
        <v>2</v>
      </c>
      <c r="H67" s="36">
        <v>40</v>
      </c>
      <c r="I67" s="39"/>
    </row>
    <row r="68" ht="24.95" customHeight="1" spans="1:9">
      <c r="A68" s="20"/>
      <c r="B68" s="15"/>
      <c r="C68" s="25"/>
      <c r="D68" s="26" t="s">
        <v>79</v>
      </c>
      <c r="E68" s="18">
        <v>1</v>
      </c>
      <c r="F68" s="18">
        <v>20</v>
      </c>
      <c r="G68" s="36">
        <v>1</v>
      </c>
      <c r="H68" s="36">
        <v>20</v>
      </c>
      <c r="I68" s="39"/>
    </row>
    <row r="69" ht="24.95" customHeight="1" spans="1:9">
      <c r="A69" s="20"/>
      <c r="B69" s="15"/>
      <c r="C69" s="25"/>
      <c r="D69" s="26" t="s">
        <v>80</v>
      </c>
      <c r="E69" s="18">
        <v>1</v>
      </c>
      <c r="F69" s="18">
        <v>20</v>
      </c>
      <c r="G69" s="36">
        <v>1</v>
      </c>
      <c r="H69" s="36">
        <v>20</v>
      </c>
      <c r="I69" s="39"/>
    </row>
    <row r="70" ht="24.95" customHeight="1" spans="1:9">
      <c r="A70" s="20"/>
      <c r="B70" s="15"/>
      <c r="C70" s="25"/>
      <c r="D70" s="26" t="s">
        <v>81</v>
      </c>
      <c r="E70" s="18">
        <v>39</v>
      </c>
      <c r="F70" s="18">
        <v>780</v>
      </c>
      <c r="G70" s="36">
        <v>39</v>
      </c>
      <c r="H70" s="36">
        <v>780</v>
      </c>
      <c r="I70" s="39"/>
    </row>
    <row r="71" ht="24.95" customHeight="1" spans="1:9">
      <c r="A71" s="20"/>
      <c r="B71" s="15"/>
      <c r="C71" s="25"/>
      <c r="D71" s="26" t="s">
        <v>82</v>
      </c>
      <c r="E71" s="18">
        <v>50</v>
      </c>
      <c r="F71" s="18">
        <v>1000</v>
      </c>
      <c r="G71" s="36">
        <v>50</v>
      </c>
      <c r="H71" s="36">
        <v>1000</v>
      </c>
      <c r="I71" s="39"/>
    </row>
    <row r="72" ht="24.95" customHeight="1" spans="1:9">
      <c r="A72" s="20"/>
      <c r="B72" s="15">
        <v>5</v>
      </c>
      <c r="C72" s="25" t="s">
        <v>83</v>
      </c>
      <c r="D72" s="20" t="s">
        <v>15</v>
      </c>
      <c r="E72" s="21">
        <f>SUM(E73:E73)</f>
        <v>391</v>
      </c>
      <c r="F72" s="21">
        <f>SUM(F73:F73)</f>
        <v>1548.36</v>
      </c>
      <c r="G72" s="21">
        <f>G73</f>
        <v>391</v>
      </c>
      <c r="H72" s="21">
        <f>H73</f>
        <v>1548.36</v>
      </c>
      <c r="I72" s="14"/>
    </row>
    <row r="73" ht="24.95" customHeight="1" spans="1:9">
      <c r="A73" s="20"/>
      <c r="B73" s="15"/>
      <c r="C73" s="25"/>
      <c r="D73" s="26" t="s">
        <v>84</v>
      </c>
      <c r="E73" s="18">
        <v>391</v>
      </c>
      <c r="F73" s="18">
        <v>1548.36</v>
      </c>
      <c r="G73" s="18">
        <v>391</v>
      </c>
      <c r="H73" s="18">
        <v>1548.36</v>
      </c>
      <c r="I73" s="39" t="s">
        <v>85</v>
      </c>
    </row>
    <row r="74" ht="24.95" customHeight="1" spans="1:9">
      <c r="A74" s="20"/>
      <c r="B74" s="15">
        <v>6</v>
      </c>
      <c r="C74" s="25" t="s">
        <v>25</v>
      </c>
      <c r="D74" s="20" t="s">
        <v>15</v>
      </c>
      <c r="E74" s="21">
        <f>SUM(E75:E75)</f>
        <v>276</v>
      </c>
      <c r="F74" s="21">
        <f>SUM(F75:F75)</f>
        <v>1214.4</v>
      </c>
      <c r="G74" s="21">
        <f>G75</f>
        <v>276</v>
      </c>
      <c r="H74" s="21">
        <f>H75</f>
        <v>1214.4</v>
      </c>
      <c r="I74" s="14"/>
    </row>
    <row r="75" ht="24.95" customHeight="1" spans="1:9">
      <c r="A75" s="20"/>
      <c r="B75" s="15"/>
      <c r="C75" s="25"/>
      <c r="D75" s="26" t="s">
        <v>26</v>
      </c>
      <c r="E75" s="18">
        <v>276</v>
      </c>
      <c r="F75" s="18">
        <v>1214.4</v>
      </c>
      <c r="G75" s="18">
        <v>276</v>
      </c>
      <c r="H75" s="18">
        <v>1214.4</v>
      </c>
      <c r="I75" s="39"/>
    </row>
    <row r="76" ht="24.95" customHeight="1" spans="1:9">
      <c r="A76" s="20"/>
      <c r="B76" s="19">
        <v>7</v>
      </c>
      <c r="C76" s="29" t="s">
        <v>27</v>
      </c>
      <c r="D76" s="40" t="s">
        <v>15</v>
      </c>
      <c r="E76" s="21">
        <f>SUM(E77:E81)</f>
        <v>84</v>
      </c>
      <c r="F76" s="21">
        <f>SUM(F77:F81)</f>
        <v>1857.16</v>
      </c>
      <c r="G76" s="21">
        <f>SUM(G77:G81)</f>
        <v>84</v>
      </c>
      <c r="H76" s="21">
        <f>SUM(H77:H81)</f>
        <v>1857.16</v>
      </c>
      <c r="I76" s="39"/>
    </row>
    <row r="77" ht="24.95" customHeight="1" spans="1:9">
      <c r="A77" s="20"/>
      <c r="B77" s="23"/>
      <c r="C77" s="30"/>
      <c r="D77" s="26" t="s">
        <v>86</v>
      </c>
      <c r="E77" s="18">
        <v>1</v>
      </c>
      <c r="F77" s="18">
        <v>30</v>
      </c>
      <c r="G77" s="18">
        <v>1</v>
      </c>
      <c r="H77" s="18">
        <v>30</v>
      </c>
      <c r="I77" s="39"/>
    </row>
    <row r="78" ht="24.95" customHeight="1" spans="1:9">
      <c r="A78" s="20"/>
      <c r="B78" s="23"/>
      <c r="C78" s="30"/>
      <c r="D78" s="26" t="s">
        <v>87</v>
      </c>
      <c r="E78" s="18">
        <v>20</v>
      </c>
      <c r="F78" s="18">
        <v>585.36</v>
      </c>
      <c r="G78" s="18">
        <v>20</v>
      </c>
      <c r="H78" s="18">
        <v>585.36</v>
      </c>
      <c r="I78" s="39"/>
    </row>
    <row r="79" ht="24.95" customHeight="1" spans="1:9">
      <c r="A79" s="20"/>
      <c r="B79" s="23"/>
      <c r="C79" s="30"/>
      <c r="D79" s="26" t="s">
        <v>88</v>
      </c>
      <c r="E79" s="18">
        <v>20</v>
      </c>
      <c r="F79" s="18">
        <v>361.8</v>
      </c>
      <c r="G79" s="18">
        <v>20</v>
      </c>
      <c r="H79" s="18">
        <v>361.8</v>
      </c>
      <c r="I79" s="39"/>
    </row>
    <row r="80" ht="24.95" customHeight="1" spans="1:9">
      <c r="A80" s="20"/>
      <c r="B80" s="23"/>
      <c r="C80" s="30"/>
      <c r="D80" s="26" t="s">
        <v>89</v>
      </c>
      <c r="E80" s="18">
        <v>2</v>
      </c>
      <c r="F80" s="18">
        <v>60</v>
      </c>
      <c r="G80" s="18">
        <v>2</v>
      </c>
      <c r="H80" s="18">
        <v>60</v>
      </c>
      <c r="I80" s="39"/>
    </row>
    <row r="81" ht="24.95" customHeight="1" spans="1:9">
      <c r="A81" s="20"/>
      <c r="B81" s="41"/>
      <c r="C81" s="34"/>
      <c r="D81" s="26" t="s">
        <v>90</v>
      </c>
      <c r="E81" s="18">
        <v>41</v>
      </c>
      <c r="F81" s="18">
        <v>820</v>
      </c>
      <c r="G81" s="18">
        <v>41</v>
      </c>
      <c r="H81" s="18">
        <v>820</v>
      </c>
      <c r="I81" s="39"/>
    </row>
    <row r="82" ht="24.95" customHeight="1" spans="1:9">
      <c r="A82" s="20"/>
      <c r="B82" s="23">
        <v>8</v>
      </c>
      <c r="C82" s="30" t="s">
        <v>30</v>
      </c>
      <c r="D82" s="40" t="s">
        <v>15</v>
      </c>
      <c r="E82" s="21">
        <v>4</v>
      </c>
      <c r="F82" s="21">
        <v>79.626</v>
      </c>
      <c r="G82" s="42">
        <v>4</v>
      </c>
      <c r="H82" s="42">
        <v>79.626</v>
      </c>
      <c r="I82" s="39"/>
    </row>
    <row r="83" ht="24.95" customHeight="1" spans="1:9">
      <c r="A83" s="20"/>
      <c r="B83" s="41"/>
      <c r="C83" s="34"/>
      <c r="D83" s="26" t="s">
        <v>91</v>
      </c>
      <c r="E83" s="18">
        <v>4</v>
      </c>
      <c r="F83" s="18">
        <v>79.626</v>
      </c>
      <c r="G83" s="36">
        <v>4</v>
      </c>
      <c r="H83" s="36">
        <v>79.626</v>
      </c>
      <c r="I83" s="39"/>
    </row>
    <row r="84" ht="24.95" customHeight="1" spans="1:9">
      <c r="A84" s="20"/>
      <c r="B84" s="23">
        <v>9</v>
      </c>
      <c r="C84" s="30" t="s">
        <v>32</v>
      </c>
      <c r="D84" s="40" t="s">
        <v>15</v>
      </c>
      <c r="E84" s="21">
        <f>SUM(E85:E92)</f>
        <v>55</v>
      </c>
      <c r="F84" s="21">
        <f>SUM(F85:F92)</f>
        <v>633.4632</v>
      </c>
      <c r="G84" s="21">
        <f>SUM(G85:G92)</f>
        <v>55</v>
      </c>
      <c r="H84" s="21">
        <f>SUM(H85:H92)</f>
        <v>633.4632</v>
      </c>
      <c r="I84" s="39"/>
    </row>
    <row r="85" ht="24.95" customHeight="1" spans="1:9">
      <c r="A85" s="20"/>
      <c r="B85" s="23"/>
      <c r="C85" s="30"/>
      <c r="D85" s="26" t="s">
        <v>92</v>
      </c>
      <c r="E85" s="18">
        <v>36</v>
      </c>
      <c r="F85" s="18">
        <v>220.536</v>
      </c>
      <c r="G85" s="36">
        <v>36</v>
      </c>
      <c r="H85" s="36">
        <v>220.536</v>
      </c>
      <c r="I85" s="39"/>
    </row>
    <row r="86" ht="24.95" customHeight="1" spans="1:9">
      <c r="A86" s="20"/>
      <c r="B86" s="23"/>
      <c r="C86" s="30"/>
      <c r="D86" s="26" t="s">
        <v>93</v>
      </c>
      <c r="E86" s="18">
        <v>1</v>
      </c>
      <c r="F86" s="18">
        <v>9.06</v>
      </c>
      <c r="G86" s="36">
        <v>1</v>
      </c>
      <c r="H86" s="36">
        <v>9.06</v>
      </c>
      <c r="I86" s="39"/>
    </row>
    <row r="87" ht="24.95" customHeight="1" spans="1:9">
      <c r="A87" s="20"/>
      <c r="B87" s="23"/>
      <c r="C87" s="30"/>
      <c r="D87" s="26" t="s">
        <v>94</v>
      </c>
      <c r="E87" s="18">
        <v>8</v>
      </c>
      <c r="F87" s="18">
        <v>240</v>
      </c>
      <c r="G87" s="36">
        <v>8</v>
      </c>
      <c r="H87" s="36">
        <v>240</v>
      </c>
      <c r="I87" s="39"/>
    </row>
    <row r="88" ht="24.95" customHeight="1" spans="1:9">
      <c r="A88" s="20"/>
      <c r="B88" s="23"/>
      <c r="C88" s="30"/>
      <c r="D88" s="26" t="s">
        <v>95</v>
      </c>
      <c r="E88" s="18">
        <v>1</v>
      </c>
      <c r="F88" s="18">
        <v>29.8512</v>
      </c>
      <c r="G88" s="36">
        <v>1</v>
      </c>
      <c r="H88" s="36">
        <v>29.8512</v>
      </c>
      <c r="I88" s="39"/>
    </row>
    <row r="89" ht="24.95" customHeight="1" spans="1:9">
      <c r="A89" s="20"/>
      <c r="B89" s="23"/>
      <c r="C89" s="30"/>
      <c r="D89" s="26" t="s">
        <v>96</v>
      </c>
      <c r="E89" s="18">
        <v>1</v>
      </c>
      <c r="F89" s="18">
        <v>29.016</v>
      </c>
      <c r="G89" s="36">
        <v>1</v>
      </c>
      <c r="H89" s="36">
        <v>29.016</v>
      </c>
      <c r="I89" s="39"/>
    </row>
    <row r="90" ht="24.95" customHeight="1" spans="1:9">
      <c r="A90" s="20"/>
      <c r="B90" s="23"/>
      <c r="C90" s="30"/>
      <c r="D90" s="26" t="s">
        <v>97</v>
      </c>
      <c r="E90" s="18">
        <v>4</v>
      </c>
      <c r="F90" s="18">
        <v>36</v>
      </c>
      <c r="G90" s="36">
        <v>4</v>
      </c>
      <c r="H90" s="36">
        <v>36</v>
      </c>
      <c r="I90" s="39"/>
    </row>
    <row r="91" ht="24.95" customHeight="1" spans="1:9">
      <c r="A91" s="20"/>
      <c r="B91" s="23"/>
      <c r="C91" s="30"/>
      <c r="D91" s="26" t="s">
        <v>98</v>
      </c>
      <c r="E91" s="18">
        <v>3</v>
      </c>
      <c r="F91" s="18">
        <v>60</v>
      </c>
      <c r="G91" s="36">
        <v>3</v>
      </c>
      <c r="H91" s="36">
        <v>60</v>
      </c>
      <c r="I91" s="39"/>
    </row>
    <row r="92" ht="24.95" customHeight="1" spans="1:9">
      <c r="A92" s="20"/>
      <c r="B92" s="41"/>
      <c r="C92" s="34"/>
      <c r="D92" s="26" t="s">
        <v>99</v>
      </c>
      <c r="E92" s="18">
        <v>1</v>
      </c>
      <c r="F92" s="18">
        <v>9</v>
      </c>
      <c r="G92" s="36">
        <v>1</v>
      </c>
      <c r="H92" s="36">
        <v>9</v>
      </c>
      <c r="I92" s="39"/>
    </row>
    <row r="93" ht="24.95" customHeight="1" spans="1:9">
      <c r="A93" s="20"/>
      <c r="B93" s="23">
        <v>10</v>
      </c>
      <c r="C93" s="30" t="s">
        <v>34</v>
      </c>
      <c r="D93" s="40" t="s">
        <v>15</v>
      </c>
      <c r="E93" s="21">
        <f>SUM(E94:E103)</f>
        <v>768</v>
      </c>
      <c r="F93" s="21">
        <f>SUM(F94:F103)</f>
        <v>8775.8472</v>
      </c>
      <c r="G93" s="42">
        <f>SUM(G94:G103)</f>
        <v>681</v>
      </c>
      <c r="H93" s="42">
        <f>SUM(H94:H103)</f>
        <v>8220.126</v>
      </c>
      <c r="I93" s="39"/>
    </row>
    <row r="94" ht="24.95" customHeight="1" spans="1:9">
      <c r="A94" s="20"/>
      <c r="B94" s="23"/>
      <c r="C94" s="30"/>
      <c r="D94" s="26" t="s">
        <v>35</v>
      </c>
      <c r="E94" s="18">
        <v>34</v>
      </c>
      <c r="F94" s="18">
        <v>245.004</v>
      </c>
      <c r="G94" s="18">
        <v>34</v>
      </c>
      <c r="H94" s="18">
        <f>F94</f>
        <v>245.004</v>
      </c>
      <c r="I94" s="39"/>
    </row>
    <row r="95" ht="24.95" customHeight="1" spans="1:9">
      <c r="A95" s="20"/>
      <c r="B95" s="23"/>
      <c r="C95" s="30"/>
      <c r="D95" s="26" t="s">
        <v>100</v>
      </c>
      <c r="E95" s="18">
        <v>41</v>
      </c>
      <c r="F95" s="18">
        <v>300.776</v>
      </c>
      <c r="G95" s="18">
        <v>41</v>
      </c>
      <c r="H95" s="18">
        <v>300.776</v>
      </c>
      <c r="I95" s="39"/>
    </row>
    <row r="96" ht="24.95" customHeight="1" spans="1:9">
      <c r="A96" s="20"/>
      <c r="B96" s="23"/>
      <c r="C96" s="30"/>
      <c r="D96" s="26" t="s">
        <v>101</v>
      </c>
      <c r="E96" s="18">
        <v>65</v>
      </c>
      <c r="F96" s="18">
        <v>468.39</v>
      </c>
      <c r="G96" s="18">
        <v>65</v>
      </c>
      <c r="H96" s="18">
        <v>468.39</v>
      </c>
      <c r="I96" s="39"/>
    </row>
    <row r="97" ht="24.95" customHeight="1" spans="1:9">
      <c r="A97" s="20"/>
      <c r="B97" s="23"/>
      <c r="C97" s="30"/>
      <c r="D97" s="26" t="s">
        <v>102</v>
      </c>
      <c r="E97" s="18">
        <v>71</v>
      </c>
      <c r="F97" s="18">
        <v>467.19</v>
      </c>
      <c r="G97" s="18">
        <v>71</v>
      </c>
      <c r="H97" s="18">
        <v>467.19</v>
      </c>
      <c r="I97" s="39"/>
    </row>
    <row r="98" ht="24.95" customHeight="1" spans="1:9">
      <c r="A98" s="20"/>
      <c r="B98" s="23"/>
      <c r="C98" s="30"/>
      <c r="D98" s="26" t="s">
        <v>103</v>
      </c>
      <c r="E98" s="18">
        <v>58</v>
      </c>
      <c r="F98" s="18">
        <v>382.9392</v>
      </c>
      <c r="G98" s="18">
        <v>58</v>
      </c>
      <c r="H98" s="18">
        <v>382.9392</v>
      </c>
      <c r="I98" s="39"/>
    </row>
    <row r="99" ht="28" spans="1:9">
      <c r="A99" s="20"/>
      <c r="B99" s="23"/>
      <c r="C99" s="30"/>
      <c r="D99" s="26" t="s">
        <v>104</v>
      </c>
      <c r="E99" s="18">
        <v>184</v>
      </c>
      <c r="F99" s="18">
        <v>1267.1832</v>
      </c>
      <c r="G99" s="18">
        <f>E99-87</f>
        <v>97</v>
      </c>
      <c r="H99" s="18">
        <f>F99-555.7212</f>
        <v>711.462</v>
      </c>
      <c r="I99" s="39" t="s">
        <v>105</v>
      </c>
    </row>
    <row r="100" ht="24.95" customHeight="1" spans="1:9">
      <c r="A100" s="20"/>
      <c r="B100" s="23"/>
      <c r="C100" s="30"/>
      <c r="D100" s="26" t="s">
        <v>106</v>
      </c>
      <c r="E100" s="18">
        <v>59</v>
      </c>
      <c r="F100" s="18">
        <v>1607.4432</v>
      </c>
      <c r="G100" s="18">
        <v>59</v>
      </c>
      <c r="H100" s="18">
        <v>1607.4432</v>
      </c>
      <c r="I100" s="39"/>
    </row>
    <row r="101" ht="24.95" customHeight="1" spans="1:9">
      <c r="A101" s="20"/>
      <c r="B101" s="23"/>
      <c r="C101" s="30"/>
      <c r="D101" s="26" t="s">
        <v>107</v>
      </c>
      <c r="E101" s="18">
        <v>22</v>
      </c>
      <c r="F101" s="18">
        <v>292.0896</v>
      </c>
      <c r="G101" s="18">
        <f>E101</f>
        <v>22</v>
      </c>
      <c r="H101" s="18">
        <f>F101</f>
        <v>292.0896</v>
      </c>
      <c r="I101" s="39"/>
    </row>
    <row r="102" ht="24.95" customHeight="1" spans="1:9">
      <c r="A102" s="20"/>
      <c r="B102" s="23"/>
      <c r="C102" s="30"/>
      <c r="D102" s="26" t="s">
        <v>40</v>
      </c>
      <c r="E102" s="18">
        <v>4</v>
      </c>
      <c r="F102" s="18">
        <v>51.952</v>
      </c>
      <c r="G102" s="18">
        <v>4</v>
      </c>
      <c r="H102" s="18">
        <v>51.952</v>
      </c>
      <c r="I102" s="39"/>
    </row>
    <row r="103" ht="24.95" customHeight="1" spans="1:9">
      <c r="A103" s="20"/>
      <c r="B103" s="41"/>
      <c r="C103" s="34"/>
      <c r="D103" s="26" t="s">
        <v>41</v>
      </c>
      <c r="E103" s="18">
        <v>230</v>
      </c>
      <c r="F103" s="18">
        <v>3692.88</v>
      </c>
      <c r="G103" s="18">
        <v>230</v>
      </c>
      <c r="H103" s="18">
        <v>3692.88</v>
      </c>
      <c r="I103" s="39"/>
    </row>
    <row r="104" ht="24.95" customHeight="1" spans="1:9">
      <c r="A104" s="20"/>
      <c r="B104" s="14">
        <v>11</v>
      </c>
      <c r="C104" s="15" t="s">
        <v>108</v>
      </c>
      <c r="D104" s="20" t="s">
        <v>15</v>
      </c>
      <c r="E104" s="21">
        <v>764</v>
      </c>
      <c r="F104" s="43">
        <v>3361.6</v>
      </c>
      <c r="G104" s="21">
        <f>G105</f>
        <v>0</v>
      </c>
      <c r="H104" s="43">
        <f>H105</f>
        <v>0</v>
      </c>
      <c r="I104" s="28"/>
    </row>
    <row r="105" ht="28" spans="1:9">
      <c r="A105" s="20"/>
      <c r="B105" s="14"/>
      <c r="C105" s="15"/>
      <c r="D105" s="14" t="s">
        <v>109</v>
      </c>
      <c r="E105" s="18">
        <v>764</v>
      </c>
      <c r="F105" s="24">
        <v>3361.6</v>
      </c>
      <c r="G105" s="18">
        <v>0</v>
      </c>
      <c r="H105" s="24">
        <v>0</v>
      </c>
      <c r="I105" s="39" t="s">
        <v>110</v>
      </c>
    </row>
    <row r="106" ht="24.95" customHeight="1" spans="1:9">
      <c r="A106" s="20"/>
      <c r="B106" s="31">
        <v>12</v>
      </c>
      <c r="C106" s="19" t="s">
        <v>111</v>
      </c>
      <c r="D106" s="20" t="s">
        <v>15</v>
      </c>
      <c r="E106" s="44">
        <f t="shared" ref="E106:H106" si="0">SUM(E107:E112)</f>
        <v>127</v>
      </c>
      <c r="F106" s="44">
        <f t="shared" si="0"/>
        <v>908.396</v>
      </c>
      <c r="G106" s="44">
        <f t="shared" si="0"/>
        <v>127</v>
      </c>
      <c r="H106" s="44">
        <f t="shared" si="0"/>
        <v>908.396</v>
      </c>
      <c r="I106" s="28"/>
    </row>
    <row r="107" ht="24.95" customHeight="1" spans="1:9">
      <c r="A107" s="20"/>
      <c r="B107" s="32"/>
      <c r="C107" s="23"/>
      <c r="D107" s="26" t="s">
        <v>112</v>
      </c>
      <c r="E107" s="36">
        <v>1</v>
      </c>
      <c r="F107" s="36">
        <v>5.412</v>
      </c>
      <c r="G107" s="36">
        <v>1</v>
      </c>
      <c r="H107" s="36">
        <v>5.412</v>
      </c>
      <c r="I107" s="28"/>
    </row>
    <row r="108" ht="24.95" customHeight="1" spans="1:9">
      <c r="A108" s="20"/>
      <c r="B108" s="32"/>
      <c r="C108" s="23"/>
      <c r="D108" s="26" t="s">
        <v>113</v>
      </c>
      <c r="E108" s="45">
        <v>4</v>
      </c>
      <c r="F108" s="45">
        <v>37.148</v>
      </c>
      <c r="G108" s="45">
        <v>4</v>
      </c>
      <c r="H108" s="45">
        <v>37.148</v>
      </c>
      <c r="I108" s="28"/>
    </row>
    <row r="109" ht="24.95" customHeight="1" spans="1:9">
      <c r="A109" s="20"/>
      <c r="B109" s="32"/>
      <c r="C109" s="23"/>
      <c r="D109" s="26" t="s">
        <v>114</v>
      </c>
      <c r="E109" s="45">
        <v>98</v>
      </c>
      <c r="F109" s="45">
        <v>388.08</v>
      </c>
      <c r="G109" s="45">
        <v>98</v>
      </c>
      <c r="H109" s="45">
        <v>388.08</v>
      </c>
      <c r="I109" s="28"/>
    </row>
    <row r="110" ht="24.95" customHeight="1" spans="1:9">
      <c r="A110" s="20"/>
      <c r="B110" s="32"/>
      <c r="C110" s="23"/>
      <c r="D110" s="26" t="s">
        <v>115</v>
      </c>
      <c r="E110" s="45">
        <v>13</v>
      </c>
      <c r="F110" s="45">
        <v>258.7845</v>
      </c>
      <c r="G110" s="45">
        <v>13</v>
      </c>
      <c r="H110" s="45">
        <v>258.7845</v>
      </c>
      <c r="I110" s="28"/>
    </row>
    <row r="111" ht="24.95" customHeight="1" spans="1:9">
      <c r="A111" s="20"/>
      <c r="B111" s="32"/>
      <c r="C111" s="23"/>
      <c r="D111" s="26" t="s">
        <v>116</v>
      </c>
      <c r="E111" s="45">
        <v>7</v>
      </c>
      <c r="F111" s="45">
        <v>139.3455</v>
      </c>
      <c r="G111" s="45">
        <v>7</v>
      </c>
      <c r="H111" s="45">
        <v>139.3455</v>
      </c>
      <c r="I111" s="28"/>
    </row>
    <row r="112" ht="24.95" customHeight="1" spans="1:9">
      <c r="A112" s="20"/>
      <c r="B112" s="33"/>
      <c r="C112" s="41"/>
      <c r="D112" s="26" t="s">
        <v>117</v>
      </c>
      <c r="E112" s="45">
        <v>4</v>
      </c>
      <c r="F112" s="45">
        <v>79.626</v>
      </c>
      <c r="G112" s="45">
        <v>4</v>
      </c>
      <c r="H112" s="45">
        <v>79.626</v>
      </c>
      <c r="I112" s="15"/>
    </row>
    <row r="113" ht="24.95" customHeight="1" spans="1:9">
      <c r="A113" s="20"/>
      <c r="B113" s="32">
        <v>13</v>
      </c>
      <c r="C113" s="23" t="s">
        <v>118</v>
      </c>
      <c r="D113" s="20" t="s">
        <v>15</v>
      </c>
      <c r="E113" s="44">
        <f>SUM(E114:E115)</f>
        <v>137</v>
      </c>
      <c r="F113" s="44">
        <f>SUM(F114:F115)</f>
        <v>4074.27</v>
      </c>
      <c r="G113" s="44">
        <f>SUM(G114:G115)</f>
        <v>137</v>
      </c>
      <c r="H113" s="44">
        <f>SUM(H114:H115)</f>
        <v>4074.27</v>
      </c>
      <c r="I113" s="15"/>
    </row>
    <row r="114" ht="24.95" customHeight="1" spans="1:9">
      <c r="A114" s="20"/>
      <c r="B114" s="32"/>
      <c r="C114" s="23"/>
      <c r="D114" s="26" t="s">
        <v>119</v>
      </c>
      <c r="E114" s="45">
        <v>134</v>
      </c>
      <c r="F114" s="45">
        <v>4020</v>
      </c>
      <c r="G114" s="45">
        <v>134</v>
      </c>
      <c r="H114" s="45">
        <v>4020</v>
      </c>
      <c r="I114" s="15"/>
    </row>
    <row r="115" ht="24.95" customHeight="1" spans="1:9">
      <c r="A115" s="20"/>
      <c r="B115" s="33"/>
      <c r="C115" s="41"/>
      <c r="D115" s="26" t="s">
        <v>120</v>
      </c>
      <c r="E115" s="45">
        <v>3</v>
      </c>
      <c r="F115" s="45">
        <v>54.27</v>
      </c>
      <c r="G115" s="45">
        <v>3</v>
      </c>
      <c r="H115" s="45">
        <v>54.27</v>
      </c>
      <c r="I115" s="15"/>
    </row>
    <row r="116" ht="24.95" customHeight="1" spans="1:9">
      <c r="A116" s="10" t="s">
        <v>121</v>
      </c>
      <c r="B116" s="11" t="s">
        <v>13</v>
      </c>
      <c r="C116" s="11"/>
      <c r="D116" s="11"/>
      <c r="E116" s="12">
        <f>E117+E138+E141+E147+E155+E160+E165+E167+E171+E173+E177+E183+E185</f>
        <v>5427</v>
      </c>
      <c r="F116" s="12">
        <f>F117+F138+F141+F147+F155+F160+F165+F167+F171+F173+F177+F183+F185</f>
        <v>26317.5148</v>
      </c>
      <c r="G116" s="12">
        <f>G117+G138+G141+G147+G155+G160+G165+G167+G171+G173+G177+G183+G185</f>
        <v>5423</v>
      </c>
      <c r="H116" s="12">
        <f>H117+H138+H141+H147+H155+H160+H165+H167+H171+H173+H177+H183+H185</f>
        <v>26274.8428</v>
      </c>
      <c r="I116" s="15"/>
    </row>
    <row r="117" ht="24.95" customHeight="1" spans="1:9">
      <c r="A117" s="13"/>
      <c r="B117" s="14">
        <v>1</v>
      </c>
      <c r="C117" s="15" t="s">
        <v>14</v>
      </c>
      <c r="D117" s="16" t="s">
        <v>15</v>
      </c>
      <c r="E117" s="17">
        <f>SUM(E118:E137)</f>
        <v>475</v>
      </c>
      <c r="F117" s="17">
        <f>SUM(F118:F137)</f>
        <v>2375.1791</v>
      </c>
      <c r="G117" s="17">
        <f>SUM(G118:G137)</f>
        <v>475</v>
      </c>
      <c r="H117" s="17">
        <f>SUM(H118:H137)</f>
        <v>2375.1791</v>
      </c>
      <c r="I117" s="16"/>
    </row>
    <row r="118" ht="24.95" customHeight="1" spans="1:9">
      <c r="A118" s="13"/>
      <c r="B118" s="14"/>
      <c r="C118" s="15"/>
      <c r="D118" s="14" t="s">
        <v>48</v>
      </c>
      <c r="E118" s="18">
        <v>1</v>
      </c>
      <c r="F118" s="18">
        <v>5.67</v>
      </c>
      <c r="G118" s="18">
        <v>1</v>
      </c>
      <c r="H118" s="18">
        <v>5.67</v>
      </c>
      <c r="I118" s="28"/>
    </row>
    <row r="119" ht="24.95" customHeight="1" spans="1:9">
      <c r="A119" s="13"/>
      <c r="B119" s="14"/>
      <c r="C119" s="15"/>
      <c r="D119" s="14" t="s">
        <v>122</v>
      </c>
      <c r="E119" s="18">
        <v>1</v>
      </c>
      <c r="F119" s="18">
        <v>3.088</v>
      </c>
      <c r="G119" s="18">
        <v>1</v>
      </c>
      <c r="H119" s="18">
        <v>3.088</v>
      </c>
      <c r="I119" s="28"/>
    </row>
    <row r="120" ht="24.95" customHeight="1" spans="1:9">
      <c r="A120" s="13"/>
      <c r="B120" s="14"/>
      <c r="C120" s="15"/>
      <c r="D120" s="14" t="s">
        <v>50</v>
      </c>
      <c r="E120" s="18">
        <v>2</v>
      </c>
      <c r="F120" s="18">
        <v>12.26</v>
      </c>
      <c r="G120" s="18">
        <v>2</v>
      </c>
      <c r="H120" s="18">
        <v>12.26</v>
      </c>
      <c r="I120" s="28"/>
    </row>
    <row r="121" ht="24.95" customHeight="1" spans="1:9">
      <c r="A121" s="13"/>
      <c r="B121" s="14"/>
      <c r="C121" s="15"/>
      <c r="D121" s="14" t="s">
        <v>51</v>
      </c>
      <c r="E121" s="18">
        <v>3</v>
      </c>
      <c r="F121" s="18">
        <v>11.638</v>
      </c>
      <c r="G121" s="18">
        <v>3</v>
      </c>
      <c r="H121" s="18">
        <v>11.638</v>
      </c>
      <c r="I121" s="28"/>
    </row>
    <row r="122" ht="24.95" customHeight="1" spans="1:9">
      <c r="A122" s="13"/>
      <c r="B122" s="14"/>
      <c r="C122" s="15"/>
      <c r="D122" s="14" t="s">
        <v>52</v>
      </c>
      <c r="E122" s="18">
        <v>103</v>
      </c>
      <c r="F122" s="18">
        <v>383.081999999999</v>
      </c>
      <c r="G122" s="18">
        <v>103</v>
      </c>
      <c r="H122" s="18">
        <v>383.081999999999</v>
      </c>
      <c r="I122" s="28"/>
    </row>
    <row r="123" ht="24.95" customHeight="1" spans="1:9">
      <c r="A123" s="13"/>
      <c r="B123" s="14"/>
      <c r="C123" s="15"/>
      <c r="D123" s="14" t="s">
        <v>53</v>
      </c>
      <c r="E123" s="18">
        <v>1</v>
      </c>
      <c r="F123" s="18">
        <v>6.132</v>
      </c>
      <c r="G123" s="18">
        <v>1</v>
      </c>
      <c r="H123" s="18">
        <v>6.132</v>
      </c>
      <c r="I123" s="28"/>
    </row>
    <row r="124" ht="24.95" customHeight="1" spans="1:9">
      <c r="A124" s="13"/>
      <c r="B124" s="14"/>
      <c r="C124" s="15"/>
      <c r="D124" s="14" t="s">
        <v>123</v>
      </c>
      <c r="E124" s="18">
        <v>33</v>
      </c>
      <c r="F124" s="18">
        <v>117.81</v>
      </c>
      <c r="G124" s="18">
        <v>33</v>
      </c>
      <c r="H124" s="18">
        <v>117.81</v>
      </c>
      <c r="I124" s="28"/>
    </row>
    <row r="125" ht="24.95" customHeight="1" spans="1:9">
      <c r="A125" s="13"/>
      <c r="B125" s="14"/>
      <c r="C125" s="15"/>
      <c r="D125" s="14" t="s">
        <v>124</v>
      </c>
      <c r="E125" s="18">
        <v>13</v>
      </c>
      <c r="F125" s="18">
        <v>49.0425</v>
      </c>
      <c r="G125" s="18">
        <v>13</v>
      </c>
      <c r="H125" s="18">
        <v>49.0425</v>
      </c>
      <c r="I125" s="28"/>
    </row>
    <row r="126" ht="24.95" customHeight="1" spans="1:9">
      <c r="A126" s="13"/>
      <c r="B126" s="14"/>
      <c r="C126" s="15"/>
      <c r="D126" s="14" t="s">
        <v>125</v>
      </c>
      <c r="E126" s="18">
        <v>16</v>
      </c>
      <c r="F126" s="18">
        <v>60.36</v>
      </c>
      <c r="G126" s="18">
        <v>16</v>
      </c>
      <c r="H126" s="18">
        <v>60.36</v>
      </c>
      <c r="I126" s="28"/>
    </row>
    <row r="127" ht="24.95" customHeight="1" spans="1:9">
      <c r="A127" s="13"/>
      <c r="B127" s="14"/>
      <c r="C127" s="15"/>
      <c r="D127" s="14" t="s">
        <v>126</v>
      </c>
      <c r="E127" s="18">
        <v>1</v>
      </c>
      <c r="F127" s="18">
        <v>4.3815</v>
      </c>
      <c r="G127" s="18">
        <v>1</v>
      </c>
      <c r="H127" s="18">
        <v>4.3815</v>
      </c>
      <c r="I127" s="28"/>
    </row>
    <row r="128" ht="24.95" customHeight="1" spans="1:9">
      <c r="A128" s="13"/>
      <c r="B128" s="14"/>
      <c r="C128" s="15"/>
      <c r="D128" s="14" t="s">
        <v>127</v>
      </c>
      <c r="E128" s="18">
        <v>22</v>
      </c>
      <c r="F128" s="18">
        <v>87.78</v>
      </c>
      <c r="G128" s="18">
        <v>22</v>
      </c>
      <c r="H128" s="18">
        <v>87.78</v>
      </c>
      <c r="I128" s="28"/>
    </row>
    <row r="129" ht="24.95" customHeight="1" spans="1:9">
      <c r="A129" s="13"/>
      <c r="B129" s="14"/>
      <c r="C129" s="15"/>
      <c r="D129" s="14" t="s">
        <v>57</v>
      </c>
      <c r="E129" s="18">
        <v>5</v>
      </c>
      <c r="F129" s="18">
        <v>45.975</v>
      </c>
      <c r="G129" s="18">
        <v>5</v>
      </c>
      <c r="H129" s="18">
        <v>45.975</v>
      </c>
      <c r="I129" s="28"/>
    </row>
    <row r="130" ht="24.95" customHeight="1" spans="1:9">
      <c r="A130" s="13"/>
      <c r="B130" s="14"/>
      <c r="C130" s="15"/>
      <c r="D130" s="14" t="s">
        <v>58</v>
      </c>
      <c r="E130" s="18">
        <v>4</v>
      </c>
      <c r="F130" s="18">
        <v>30.056</v>
      </c>
      <c r="G130" s="18">
        <v>4</v>
      </c>
      <c r="H130" s="18">
        <v>30.056</v>
      </c>
      <c r="I130" s="28"/>
    </row>
    <row r="131" ht="24.95" customHeight="1" spans="1:9">
      <c r="A131" s="13"/>
      <c r="B131" s="14"/>
      <c r="C131" s="15"/>
      <c r="D131" s="14" t="s">
        <v>128</v>
      </c>
      <c r="E131" s="18">
        <v>1</v>
      </c>
      <c r="F131" s="18">
        <v>5.5385</v>
      </c>
      <c r="G131" s="18">
        <v>1</v>
      </c>
      <c r="H131" s="18">
        <v>5.5385</v>
      </c>
      <c r="I131" s="28"/>
    </row>
    <row r="132" ht="24.95" customHeight="1" spans="1:9">
      <c r="A132" s="13"/>
      <c r="B132" s="14"/>
      <c r="C132" s="15"/>
      <c r="D132" s="14" t="s">
        <v>129</v>
      </c>
      <c r="E132" s="18">
        <v>1</v>
      </c>
      <c r="F132" s="18">
        <v>19.8</v>
      </c>
      <c r="G132" s="18">
        <v>1</v>
      </c>
      <c r="H132" s="18">
        <v>19.8</v>
      </c>
      <c r="I132" s="28"/>
    </row>
    <row r="133" ht="24.95" customHeight="1" spans="1:9">
      <c r="A133" s="13"/>
      <c r="B133" s="14"/>
      <c r="C133" s="15"/>
      <c r="D133" s="14" t="s">
        <v>130</v>
      </c>
      <c r="E133" s="18">
        <v>52</v>
      </c>
      <c r="F133" s="18">
        <v>257.4</v>
      </c>
      <c r="G133" s="18">
        <v>52</v>
      </c>
      <c r="H133" s="18">
        <v>257.4</v>
      </c>
      <c r="I133" s="28"/>
    </row>
    <row r="134" ht="24.95" customHeight="1" spans="1:9">
      <c r="A134" s="13"/>
      <c r="B134" s="14"/>
      <c r="C134" s="15"/>
      <c r="D134" s="14" t="s">
        <v>131</v>
      </c>
      <c r="E134" s="18">
        <v>207</v>
      </c>
      <c r="F134" s="18">
        <v>1117.8</v>
      </c>
      <c r="G134" s="18">
        <v>207</v>
      </c>
      <c r="H134" s="18">
        <v>1117.8</v>
      </c>
      <c r="I134" s="28"/>
    </row>
    <row r="135" ht="24.95" customHeight="1" spans="1:9">
      <c r="A135" s="13"/>
      <c r="B135" s="14"/>
      <c r="C135" s="15"/>
      <c r="D135" s="14" t="s">
        <v>132</v>
      </c>
      <c r="E135" s="18">
        <v>2</v>
      </c>
      <c r="F135" s="18">
        <v>26.4</v>
      </c>
      <c r="G135" s="18">
        <v>2</v>
      </c>
      <c r="H135" s="18">
        <v>26.4</v>
      </c>
      <c r="I135" s="28"/>
    </row>
    <row r="136" ht="24.95" customHeight="1" spans="1:9">
      <c r="A136" s="13"/>
      <c r="B136" s="14"/>
      <c r="C136" s="15"/>
      <c r="D136" s="14" t="s">
        <v>133</v>
      </c>
      <c r="E136" s="18">
        <v>1</v>
      </c>
      <c r="F136" s="18">
        <v>14.52</v>
      </c>
      <c r="G136" s="18">
        <v>1</v>
      </c>
      <c r="H136" s="18">
        <v>14.52</v>
      </c>
      <c r="I136" s="28"/>
    </row>
    <row r="137" ht="24.95" customHeight="1" spans="1:9">
      <c r="A137" s="13"/>
      <c r="B137" s="14"/>
      <c r="C137" s="15"/>
      <c r="D137" s="14" t="s">
        <v>134</v>
      </c>
      <c r="E137" s="18">
        <v>6</v>
      </c>
      <c r="F137" s="18">
        <v>116.4456</v>
      </c>
      <c r="G137" s="18">
        <v>6</v>
      </c>
      <c r="H137" s="18">
        <v>116.4456</v>
      </c>
      <c r="I137" s="37"/>
    </row>
    <row r="138" ht="24.95" customHeight="1" spans="1:9">
      <c r="A138" s="13"/>
      <c r="B138" s="14">
        <v>2</v>
      </c>
      <c r="C138" s="19" t="s">
        <v>67</v>
      </c>
      <c r="D138" s="20" t="s">
        <v>15</v>
      </c>
      <c r="E138" s="22">
        <f>SUM(E139:E140)</f>
        <v>28</v>
      </c>
      <c r="F138" s="22">
        <f>SUM(F139:F140)</f>
        <v>140.1736</v>
      </c>
      <c r="G138" s="22">
        <f>SUM(G139:G140)</f>
        <v>28</v>
      </c>
      <c r="H138" s="22">
        <f>SUM(H139:H140)</f>
        <v>140.1736</v>
      </c>
      <c r="I138" s="38"/>
    </row>
    <row r="139" ht="24.95" customHeight="1" spans="1:9">
      <c r="A139" s="13"/>
      <c r="B139" s="14"/>
      <c r="C139" s="23"/>
      <c r="D139" s="14" t="s">
        <v>135</v>
      </c>
      <c r="E139" s="18">
        <v>21</v>
      </c>
      <c r="F139" s="24">
        <v>123.27</v>
      </c>
      <c r="G139" s="18">
        <v>21</v>
      </c>
      <c r="H139" s="18">
        <v>123.27</v>
      </c>
      <c r="I139" s="28"/>
    </row>
    <row r="140" ht="24.95" customHeight="1" spans="1:9">
      <c r="A140" s="13"/>
      <c r="B140" s="14"/>
      <c r="C140" s="23"/>
      <c r="D140" s="14" t="s">
        <v>70</v>
      </c>
      <c r="E140" s="18">
        <v>7</v>
      </c>
      <c r="F140" s="18">
        <v>16.9036</v>
      </c>
      <c r="G140" s="18">
        <v>7</v>
      </c>
      <c r="H140" s="18">
        <v>16.9036</v>
      </c>
      <c r="I140" s="37"/>
    </row>
    <row r="141" ht="24.95" customHeight="1" spans="1:9">
      <c r="A141" s="13"/>
      <c r="B141" s="15">
        <v>3</v>
      </c>
      <c r="C141" s="25" t="s">
        <v>71</v>
      </c>
      <c r="D141" s="20" t="s">
        <v>15</v>
      </c>
      <c r="E141" s="21">
        <f>SUM(E142:E146)</f>
        <v>208</v>
      </c>
      <c r="F141" s="21">
        <f>SUM(F142:F146)</f>
        <v>2528.7704</v>
      </c>
      <c r="G141" s="21">
        <f>SUM(G142:G146)</f>
        <v>208</v>
      </c>
      <c r="H141" s="21">
        <f>SUM(H142:H146)</f>
        <v>2528.7704</v>
      </c>
      <c r="I141" s="14"/>
    </row>
    <row r="142" ht="24.95" customHeight="1" spans="1:9">
      <c r="A142" s="13"/>
      <c r="B142" s="15"/>
      <c r="C142" s="25"/>
      <c r="D142" s="26" t="s">
        <v>136</v>
      </c>
      <c r="E142" s="18">
        <v>1</v>
      </c>
      <c r="F142" s="18">
        <v>30</v>
      </c>
      <c r="G142" s="36">
        <v>1</v>
      </c>
      <c r="H142" s="36">
        <v>30</v>
      </c>
      <c r="I142" s="39"/>
    </row>
    <row r="143" ht="24.95" customHeight="1" spans="1:9">
      <c r="A143" s="13"/>
      <c r="B143" s="15"/>
      <c r="C143" s="25"/>
      <c r="D143" s="26" t="s">
        <v>137</v>
      </c>
      <c r="E143" s="18">
        <v>1</v>
      </c>
      <c r="F143" s="18">
        <v>29.8512</v>
      </c>
      <c r="G143" s="36">
        <v>1</v>
      </c>
      <c r="H143" s="36">
        <v>29.8512</v>
      </c>
      <c r="I143" s="39"/>
    </row>
    <row r="144" ht="24.95" customHeight="1" spans="1:9">
      <c r="A144" s="13"/>
      <c r="B144" s="15"/>
      <c r="C144" s="25"/>
      <c r="D144" s="26" t="s">
        <v>82</v>
      </c>
      <c r="E144" s="18">
        <v>4</v>
      </c>
      <c r="F144" s="18">
        <v>56</v>
      </c>
      <c r="G144" s="36">
        <v>4</v>
      </c>
      <c r="H144" s="36">
        <v>56</v>
      </c>
      <c r="I144" s="39"/>
    </row>
    <row r="145" ht="24.95" customHeight="1" spans="1:9">
      <c r="A145" s="13"/>
      <c r="B145" s="15"/>
      <c r="C145" s="25"/>
      <c r="D145" s="26" t="s">
        <v>73</v>
      </c>
      <c r="E145" s="18">
        <v>2</v>
      </c>
      <c r="F145" s="18">
        <v>12.9192</v>
      </c>
      <c r="G145" s="36">
        <v>2</v>
      </c>
      <c r="H145" s="36">
        <v>12.9192</v>
      </c>
      <c r="I145" s="39"/>
    </row>
    <row r="146" ht="24.95" customHeight="1" spans="1:9">
      <c r="A146" s="13"/>
      <c r="B146" s="15"/>
      <c r="C146" s="25"/>
      <c r="D146" s="26" t="s">
        <v>138</v>
      </c>
      <c r="E146" s="18">
        <v>200</v>
      </c>
      <c r="F146" s="18">
        <v>2400</v>
      </c>
      <c r="G146" s="36">
        <v>200</v>
      </c>
      <c r="H146" s="36">
        <v>2400</v>
      </c>
      <c r="I146" s="39"/>
    </row>
    <row r="147" ht="24.95" customHeight="1" spans="1:9">
      <c r="A147" s="13"/>
      <c r="B147" s="15">
        <v>4</v>
      </c>
      <c r="C147" s="25" t="s">
        <v>43</v>
      </c>
      <c r="D147" s="20" t="s">
        <v>15</v>
      </c>
      <c r="E147" s="21">
        <f>SUM(E148:E154)</f>
        <v>541</v>
      </c>
      <c r="F147" s="21">
        <f>SUM(F148:F154)</f>
        <v>3614.2544</v>
      </c>
      <c r="G147" s="21">
        <f>SUM(G148:G154)</f>
        <v>541</v>
      </c>
      <c r="H147" s="21">
        <f>SUM(H148:H154)</f>
        <v>3614.2544</v>
      </c>
      <c r="I147" s="14"/>
    </row>
    <row r="148" ht="24.95" customHeight="1" spans="1:9">
      <c r="A148" s="13"/>
      <c r="B148" s="15"/>
      <c r="C148" s="25"/>
      <c r="D148" s="26" t="s">
        <v>139</v>
      </c>
      <c r="E148" s="18">
        <v>1</v>
      </c>
      <c r="F148" s="18">
        <v>7.701</v>
      </c>
      <c r="G148" s="18">
        <v>1</v>
      </c>
      <c r="H148" s="18">
        <v>7.701</v>
      </c>
      <c r="I148" s="39"/>
    </row>
    <row r="149" ht="24.95" customHeight="1" spans="1:9">
      <c r="A149" s="13"/>
      <c r="B149" s="15"/>
      <c r="C149" s="25"/>
      <c r="D149" s="26" t="s">
        <v>44</v>
      </c>
      <c r="E149" s="18">
        <v>1</v>
      </c>
      <c r="F149" s="18">
        <v>4.392</v>
      </c>
      <c r="G149" s="18">
        <v>1</v>
      </c>
      <c r="H149" s="18">
        <v>4.392</v>
      </c>
      <c r="I149" s="39"/>
    </row>
    <row r="150" ht="24.95" customHeight="1" spans="1:9">
      <c r="A150" s="13"/>
      <c r="B150" s="15"/>
      <c r="C150" s="25"/>
      <c r="D150" s="26" t="s">
        <v>140</v>
      </c>
      <c r="E150" s="18">
        <v>8</v>
      </c>
      <c r="F150" s="18">
        <v>45.0568</v>
      </c>
      <c r="G150" s="18">
        <v>8</v>
      </c>
      <c r="H150" s="18">
        <v>45.0568</v>
      </c>
      <c r="I150" s="39"/>
    </row>
    <row r="151" ht="24.95" customHeight="1" spans="1:9">
      <c r="A151" s="13"/>
      <c r="B151" s="15"/>
      <c r="C151" s="25"/>
      <c r="D151" s="26" t="s">
        <v>45</v>
      </c>
      <c r="E151" s="18">
        <v>2</v>
      </c>
      <c r="F151" s="18">
        <v>13.1596</v>
      </c>
      <c r="G151" s="18">
        <v>2</v>
      </c>
      <c r="H151" s="18">
        <v>13.1596</v>
      </c>
      <c r="I151" s="39"/>
    </row>
    <row r="152" ht="24.95" customHeight="1" spans="1:9">
      <c r="A152" s="13"/>
      <c r="B152" s="15"/>
      <c r="C152" s="25"/>
      <c r="D152" s="26" t="s">
        <v>141</v>
      </c>
      <c r="E152" s="18">
        <v>522</v>
      </c>
      <c r="F152" s="18">
        <v>3498.444</v>
      </c>
      <c r="G152" s="18">
        <v>522</v>
      </c>
      <c r="H152" s="18">
        <v>3498.444</v>
      </c>
      <c r="I152" s="39"/>
    </row>
    <row r="153" ht="24.95" customHeight="1" spans="1:9">
      <c r="A153" s="13"/>
      <c r="B153" s="15"/>
      <c r="C153" s="25"/>
      <c r="D153" s="26" t="s">
        <v>142</v>
      </c>
      <c r="E153" s="18">
        <v>1</v>
      </c>
      <c r="F153" s="18">
        <v>7.701</v>
      </c>
      <c r="G153" s="18">
        <v>1</v>
      </c>
      <c r="H153" s="18">
        <v>7.701</v>
      </c>
      <c r="I153" s="39"/>
    </row>
    <row r="154" ht="24.95" customHeight="1" spans="1:9">
      <c r="A154" s="13"/>
      <c r="B154" s="15"/>
      <c r="C154" s="25"/>
      <c r="D154" s="26" t="s">
        <v>46</v>
      </c>
      <c r="E154" s="18">
        <v>6</v>
      </c>
      <c r="F154" s="18">
        <v>37.8</v>
      </c>
      <c r="G154" s="18">
        <v>6</v>
      </c>
      <c r="H154" s="18">
        <v>37.8</v>
      </c>
      <c r="I154" s="39"/>
    </row>
    <row r="155" ht="24.95" customHeight="1" spans="1:9">
      <c r="A155" s="13"/>
      <c r="B155" s="15">
        <v>5</v>
      </c>
      <c r="C155" s="25" t="s">
        <v>83</v>
      </c>
      <c r="D155" s="20" t="s">
        <v>15</v>
      </c>
      <c r="E155" s="21">
        <f>SUM(E156:E159)</f>
        <v>2350</v>
      </c>
      <c r="F155" s="21">
        <f>SUM(F156:F159)</f>
        <v>9991.176</v>
      </c>
      <c r="G155" s="21">
        <f>SUM(G156:G159)</f>
        <v>2350</v>
      </c>
      <c r="H155" s="21">
        <f>SUM(H156:H159)</f>
        <v>9991.176</v>
      </c>
      <c r="I155" s="14"/>
    </row>
    <row r="156" ht="24.95" customHeight="1" spans="1:9">
      <c r="A156" s="13"/>
      <c r="B156" s="15"/>
      <c r="C156" s="25"/>
      <c r="D156" s="26" t="s">
        <v>143</v>
      </c>
      <c r="E156" s="18">
        <v>604</v>
      </c>
      <c r="F156" s="18">
        <v>2151.75</v>
      </c>
      <c r="G156" s="18">
        <v>604</v>
      </c>
      <c r="H156" s="18">
        <v>2151.75</v>
      </c>
      <c r="I156" s="39"/>
    </row>
    <row r="157" ht="24.95" customHeight="1" spans="1:9">
      <c r="A157" s="13"/>
      <c r="B157" s="15"/>
      <c r="C157" s="25"/>
      <c r="D157" s="26" t="s">
        <v>144</v>
      </c>
      <c r="E157" s="18">
        <v>24</v>
      </c>
      <c r="F157" s="18">
        <v>108</v>
      </c>
      <c r="G157" s="18">
        <v>24</v>
      </c>
      <c r="H157" s="18">
        <v>108</v>
      </c>
      <c r="I157" s="39" t="s">
        <v>145</v>
      </c>
    </row>
    <row r="158" ht="24.95" customHeight="1" spans="1:9">
      <c r="A158" s="13"/>
      <c r="B158" s="15"/>
      <c r="C158" s="25"/>
      <c r="D158" s="26" t="s">
        <v>84</v>
      </c>
      <c r="E158" s="18">
        <v>9</v>
      </c>
      <c r="F158" s="18">
        <v>22.926</v>
      </c>
      <c r="G158" s="18">
        <v>9</v>
      </c>
      <c r="H158" s="18">
        <v>22.926</v>
      </c>
      <c r="I158" s="39" t="s">
        <v>146</v>
      </c>
    </row>
    <row r="159" ht="24.95" customHeight="1" spans="1:9">
      <c r="A159" s="13"/>
      <c r="B159" s="15"/>
      <c r="C159" s="25"/>
      <c r="D159" s="26" t="s">
        <v>147</v>
      </c>
      <c r="E159" s="18">
        <v>1713</v>
      </c>
      <c r="F159" s="18">
        <v>7708.5</v>
      </c>
      <c r="G159" s="18">
        <v>1713</v>
      </c>
      <c r="H159" s="18">
        <v>7708.5</v>
      </c>
      <c r="I159" s="39"/>
    </row>
    <row r="160" ht="24.95" customHeight="1" spans="1:9">
      <c r="A160" s="13"/>
      <c r="B160" s="15">
        <v>6</v>
      </c>
      <c r="C160" s="25" t="s">
        <v>25</v>
      </c>
      <c r="D160" s="20" t="s">
        <v>15</v>
      </c>
      <c r="E160" s="21">
        <f>SUM(E161:E164)</f>
        <v>1223</v>
      </c>
      <c r="F160" s="21">
        <f>SUM(F161:F164)</f>
        <v>3152.24</v>
      </c>
      <c r="G160" s="21">
        <f>SUM(G161:G164)</f>
        <v>1223</v>
      </c>
      <c r="H160" s="21">
        <f>SUM(H161:H164)</f>
        <v>3152.24</v>
      </c>
      <c r="I160" s="14"/>
    </row>
    <row r="161" ht="24.95" customHeight="1" spans="1:9">
      <c r="A161" s="13"/>
      <c r="B161" s="15"/>
      <c r="C161" s="25"/>
      <c r="D161" s="26" t="s">
        <v>148</v>
      </c>
      <c r="E161" s="18">
        <v>57</v>
      </c>
      <c r="F161" s="18">
        <v>256.5</v>
      </c>
      <c r="G161" s="18">
        <v>57</v>
      </c>
      <c r="H161" s="18">
        <v>256.5</v>
      </c>
      <c r="I161" s="39"/>
    </row>
    <row r="162" ht="24.95" customHeight="1" spans="1:9">
      <c r="A162" s="13"/>
      <c r="B162" s="15"/>
      <c r="C162" s="25"/>
      <c r="D162" s="26" t="s">
        <v>26</v>
      </c>
      <c r="E162" s="18">
        <v>236</v>
      </c>
      <c r="F162" s="18">
        <v>561.76</v>
      </c>
      <c r="G162" s="18">
        <v>236</v>
      </c>
      <c r="H162" s="18">
        <v>561.76</v>
      </c>
      <c r="I162" s="39"/>
    </row>
    <row r="163" ht="24.95" customHeight="1" spans="1:9">
      <c r="A163" s="13"/>
      <c r="B163" s="15"/>
      <c r="C163" s="25"/>
      <c r="D163" s="26" t="s">
        <v>149</v>
      </c>
      <c r="E163" s="18">
        <v>374</v>
      </c>
      <c r="F163" s="18">
        <v>1110.78</v>
      </c>
      <c r="G163" s="18">
        <v>374</v>
      </c>
      <c r="H163" s="18">
        <v>1110.78</v>
      </c>
      <c r="I163" s="39"/>
    </row>
    <row r="164" ht="24.95" customHeight="1" spans="1:9">
      <c r="A164" s="13"/>
      <c r="B164" s="15"/>
      <c r="C164" s="25"/>
      <c r="D164" s="26" t="s">
        <v>150</v>
      </c>
      <c r="E164" s="18">
        <v>556</v>
      </c>
      <c r="F164" s="18">
        <v>1223.2</v>
      </c>
      <c r="G164" s="18">
        <v>556</v>
      </c>
      <c r="H164" s="18">
        <v>1223.2</v>
      </c>
      <c r="I164" s="39"/>
    </row>
    <row r="165" ht="24.95" customHeight="1" spans="1:9">
      <c r="A165" s="13"/>
      <c r="B165" s="15">
        <v>7</v>
      </c>
      <c r="C165" s="25" t="s">
        <v>151</v>
      </c>
      <c r="D165" s="20" t="s">
        <v>15</v>
      </c>
      <c r="E165" s="21">
        <f>SUM(E166:E166)</f>
        <v>7</v>
      </c>
      <c r="F165" s="21">
        <f>F166</f>
        <v>84</v>
      </c>
      <c r="G165" s="21">
        <f>G166</f>
        <v>7</v>
      </c>
      <c r="H165" s="21" t="str">
        <f>H166</f>
        <v>84</v>
      </c>
      <c r="I165" s="14"/>
    </row>
    <row r="166" ht="24.95" customHeight="1" spans="1:9">
      <c r="A166" s="13"/>
      <c r="B166" s="15"/>
      <c r="C166" s="25"/>
      <c r="D166" s="26" t="s">
        <v>152</v>
      </c>
      <c r="E166" s="18">
        <v>7</v>
      </c>
      <c r="F166" s="24">
        <v>84</v>
      </c>
      <c r="G166" s="18">
        <v>7</v>
      </c>
      <c r="H166" s="18" t="s">
        <v>153</v>
      </c>
      <c r="I166" s="39"/>
    </row>
    <row r="167" ht="24.95" customHeight="1" spans="1:9">
      <c r="A167" s="13"/>
      <c r="B167" s="15">
        <v>8</v>
      </c>
      <c r="C167" s="25" t="s">
        <v>27</v>
      </c>
      <c r="D167" s="20" t="s">
        <v>15</v>
      </c>
      <c r="E167" s="21">
        <f>SUM(E168:E170)</f>
        <v>87</v>
      </c>
      <c r="F167" s="21">
        <f>SUM(F168:F170)</f>
        <v>1491</v>
      </c>
      <c r="G167" s="21">
        <f>SUM(G168:G170)</f>
        <v>87</v>
      </c>
      <c r="H167" s="21">
        <f>SUM(H168:H170)</f>
        <v>1491</v>
      </c>
      <c r="I167" s="14"/>
    </row>
    <row r="168" ht="24.95" customHeight="1" spans="1:9">
      <c r="A168" s="13"/>
      <c r="B168" s="15"/>
      <c r="C168" s="25"/>
      <c r="D168" s="26" t="s">
        <v>154</v>
      </c>
      <c r="E168" s="18">
        <v>50</v>
      </c>
      <c r="F168" s="18">
        <v>660</v>
      </c>
      <c r="G168" s="18">
        <v>50</v>
      </c>
      <c r="H168" s="18">
        <v>660</v>
      </c>
      <c r="I168" s="39"/>
    </row>
    <row r="169" ht="24.95" customHeight="1" spans="1:9">
      <c r="A169" s="13"/>
      <c r="B169" s="15"/>
      <c r="C169" s="25"/>
      <c r="D169" s="26" t="s">
        <v>89</v>
      </c>
      <c r="E169" s="18">
        <v>31</v>
      </c>
      <c r="F169" s="18">
        <v>651</v>
      </c>
      <c r="G169" s="18">
        <v>31</v>
      </c>
      <c r="H169" s="18">
        <v>651</v>
      </c>
      <c r="I169" s="39"/>
    </row>
    <row r="170" ht="24.95" customHeight="1" spans="1:9">
      <c r="A170" s="13"/>
      <c r="B170" s="15"/>
      <c r="C170" s="25"/>
      <c r="D170" s="26" t="s">
        <v>155</v>
      </c>
      <c r="E170" s="18">
        <v>6</v>
      </c>
      <c r="F170" s="18">
        <v>180</v>
      </c>
      <c r="G170" s="18">
        <v>6</v>
      </c>
      <c r="H170" s="18">
        <v>180</v>
      </c>
      <c r="I170" s="39"/>
    </row>
    <row r="171" ht="24.95" customHeight="1" spans="1:9">
      <c r="A171" s="13"/>
      <c r="B171" s="19">
        <v>9</v>
      </c>
      <c r="C171" s="29" t="s">
        <v>30</v>
      </c>
      <c r="D171" s="20" t="s">
        <v>15</v>
      </c>
      <c r="E171" s="21">
        <f>SUM(E172)</f>
        <v>109</v>
      </c>
      <c r="F171" s="21">
        <f>SUM(F172)</f>
        <v>443.5755</v>
      </c>
      <c r="G171" s="21">
        <f>SUM(G172)</f>
        <v>109</v>
      </c>
      <c r="H171" s="21">
        <f>SUM(H172)</f>
        <v>443.5755</v>
      </c>
      <c r="I171" s="39"/>
    </row>
    <row r="172" ht="24.95" customHeight="1" spans="1:9">
      <c r="A172" s="13"/>
      <c r="B172" s="41"/>
      <c r="C172" s="34"/>
      <c r="D172" s="26" t="s">
        <v>156</v>
      </c>
      <c r="E172" s="18">
        <v>109</v>
      </c>
      <c r="F172" s="18">
        <v>443.5755</v>
      </c>
      <c r="G172" s="36">
        <v>109</v>
      </c>
      <c r="H172" s="36">
        <v>443.5755</v>
      </c>
      <c r="I172" s="39"/>
    </row>
    <row r="173" ht="24.95" customHeight="1" spans="1:9">
      <c r="A173" s="13"/>
      <c r="B173" s="23">
        <v>10</v>
      </c>
      <c r="C173" s="30" t="s">
        <v>32</v>
      </c>
      <c r="D173" s="20" t="s">
        <v>15</v>
      </c>
      <c r="E173" s="21">
        <f>SUM(E174:E176)</f>
        <v>5</v>
      </c>
      <c r="F173" s="21">
        <f>SUM(F174:F176)</f>
        <v>44.0446</v>
      </c>
      <c r="G173" s="21">
        <f>SUM(G174:G176)</f>
        <v>5</v>
      </c>
      <c r="H173" s="21">
        <f>SUM(H174:H176)</f>
        <v>44.0446</v>
      </c>
      <c r="I173" s="39"/>
    </row>
    <row r="174" ht="24.95" customHeight="1" spans="1:9">
      <c r="A174" s="13"/>
      <c r="B174" s="23"/>
      <c r="C174" s="30"/>
      <c r="D174" s="26" t="s">
        <v>92</v>
      </c>
      <c r="E174" s="18">
        <v>2</v>
      </c>
      <c r="F174" s="18">
        <v>4.9008</v>
      </c>
      <c r="G174" s="36">
        <v>2</v>
      </c>
      <c r="H174" s="36">
        <v>4.9008</v>
      </c>
      <c r="I174" s="39"/>
    </row>
    <row r="175" ht="24.95" customHeight="1" spans="1:9">
      <c r="A175" s="13"/>
      <c r="B175" s="23"/>
      <c r="C175" s="30"/>
      <c r="D175" s="26" t="s">
        <v>157</v>
      </c>
      <c r="E175" s="18">
        <v>2</v>
      </c>
      <c r="F175" s="18">
        <v>9.1438</v>
      </c>
      <c r="G175" s="36">
        <v>2</v>
      </c>
      <c r="H175" s="36">
        <v>9.1438</v>
      </c>
      <c r="I175" s="39"/>
    </row>
    <row r="176" ht="24.95" customHeight="1" spans="1:9">
      <c r="A176" s="13"/>
      <c r="B176" s="41"/>
      <c r="C176" s="34"/>
      <c r="D176" s="26" t="s">
        <v>94</v>
      </c>
      <c r="E176" s="18">
        <v>1</v>
      </c>
      <c r="F176" s="18">
        <v>30</v>
      </c>
      <c r="G176" s="36">
        <v>1</v>
      </c>
      <c r="H176" s="36">
        <v>30</v>
      </c>
      <c r="I176" s="39"/>
    </row>
    <row r="177" ht="24.95" customHeight="1" spans="1:9">
      <c r="A177" s="13"/>
      <c r="B177" s="23">
        <v>11</v>
      </c>
      <c r="C177" s="30" t="s">
        <v>34</v>
      </c>
      <c r="D177" s="20" t="s">
        <v>15</v>
      </c>
      <c r="E177" s="21">
        <f>SUM(E178:E182)</f>
        <v>140</v>
      </c>
      <c r="F177" s="21">
        <f>SUM(F178:F182)</f>
        <v>830.6972</v>
      </c>
      <c r="G177" s="21">
        <f>SUM(G178:G182)</f>
        <v>138</v>
      </c>
      <c r="H177" s="21">
        <f>SUM(H178:H182)</f>
        <v>816.0252</v>
      </c>
      <c r="I177" s="39"/>
    </row>
    <row r="178" ht="24.95" customHeight="1" spans="1:9">
      <c r="A178" s="13"/>
      <c r="B178" s="23"/>
      <c r="C178" s="30"/>
      <c r="D178" s="26" t="s">
        <v>35</v>
      </c>
      <c r="E178" s="18">
        <v>66</v>
      </c>
      <c r="F178" s="18">
        <v>203.2092</v>
      </c>
      <c r="G178" s="18">
        <v>66</v>
      </c>
      <c r="H178" s="18">
        <v>203.2092</v>
      </c>
      <c r="I178" s="39"/>
    </row>
    <row r="179" ht="24.95" customHeight="1" spans="1:9">
      <c r="A179" s="13"/>
      <c r="B179" s="23"/>
      <c r="C179" s="30"/>
      <c r="D179" s="26" t="s">
        <v>102</v>
      </c>
      <c r="E179" s="18">
        <v>45</v>
      </c>
      <c r="F179" s="18">
        <v>264.6384</v>
      </c>
      <c r="G179" s="18">
        <v>45</v>
      </c>
      <c r="H179" s="18">
        <v>264.6384</v>
      </c>
      <c r="I179" s="39"/>
    </row>
    <row r="180" ht="24.95" customHeight="1" spans="1:9">
      <c r="A180" s="13"/>
      <c r="B180" s="23"/>
      <c r="C180" s="30"/>
      <c r="D180" s="26" t="s">
        <v>104</v>
      </c>
      <c r="E180" s="18">
        <v>14</v>
      </c>
      <c r="F180" s="18">
        <v>102.704</v>
      </c>
      <c r="G180" s="18">
        <f>E180-2</f>
        <v>12</v>
      </c>
      <c r="H180" s="18">
        <f>F180-14.672</f>
        <v>88.032</v>
      </c>
      <c r="I180" s="39" t="s">
        <v>158</v>
      </c>
    </row>
    <row r="181" ht="24.95" customHeight="1" spans="1:9">
      <c r="A181" s="13"/>
      <c r="B181" s="23"/>
      <c r="C181" s="30"/>
      <c r="D181" s="26" t="s">
        <v>106</v>
      </c>
      <c r="E181" s="18">
        <v>8</v>
      </c>
      <c r="F181" s="18">
        <v>152.5704</v>
      </c>
      <c r="G181" s="18">
        <v>8</v>
      </c>
      <c r="H181" s="18">
        <v>152.5704</v>
      </c>
      <c r="I181" s="39"/>
    </row>
    <row r="182" ht="24.95" customHeight="1" spans="1:9">
      <c r="A182" s="13"/>
      <c r="B182" s="41"/>
      <c r="C182" s="34"/>
      <c r="D182" s="26" t="s">
        <v>41</v>
      </c>
      <c r="E182" s="18">
        <v>7</v>
      </c>
      <c r="F182" s="18">
        <v>107.5752</v>
      </c>
      <c r="G182" s="18">
        <v>7</v>
      </c>
      <c r="H182" s="18">
        <v>107.5752</v>
      </c>
      <c r="I182" s="15"/>
    </row>
    <row r="183" ht="24.95" customHeight="1" spans="1:9">
      <c r="A183" s="13"/>
      <c r="B183" s="23">
        <v>12</v>
      </c>
      <c r="C183" s="15" t="s">
        <v>159</v>
      </c>
      <c r="D183" s="20" t="s">
        <v>15</v>
      </c>
      <c r="E183" s="21">
        <v>27</v>
      </c>
      <c r="F183" s="43">
        <v>422</v>
      </c>
      <c r="G183" s="43">
        <f>G184</f>
        <v>25</v>
      </c>
      <c r="H183" s="43">
        <f>H184</f>
        <v>394</v>
      </c>
      <c r="I183" s="15"/>
    </row>
    <row r="184" ht="28" spans="1:9">
      <c r="A184" s="13"/>
      <c r="B184" s="41"/>
      <c r="C184" s="15"/>
      <c r="D184" s="14" t="s">
        <v>160</v>
      </c>
      <c r="E184" s="18">
        <v>27</v>
      </c>
      <c r="F184" s="24">
        <v>422</v>
      </c>
      <c r="G184" s="18">
        <f>E184-2</f>
        <v>25</v>
      </c>
      <c r="H184" s="24">
        <f>F184-28</f>
        <v>394</v>
      </c>
      <c r="I184" s="47" t="s">
        <v>161</v>
      </c>
    </row>
    <row r="185" ht="24.95" customHeight="1" spans="1:9">
      <c r="A185" s="13"/>
      <c r="B185" s="23">
        <v>13</v>
      </c>
      <c r="C185" s="19" t="s">
        <v>111</v>
      </c>
      <c r="D185" s="20" t="s">
        <v>15</v>
      </c>
      <c r="E185" s="42">
        <f>SUM(E186:E192)</f>
        <v>227</v>
      </c>
      <c r="F185" s="42">
        <f>SUM(F186:F192)</f>
        <v>1200.404</v>
      </c>
      <c r="G185" s="42">
        <f>SUM(G186:G192)</f>
        <v>227</v>
      </c>
      <c r="H185" s="42">
        <f>SUM(H186:H192)</f>
        <v>1200.404</v>
      </c>
      <c r="I185" s="15"/>
    </row>
    <row r="186" ht="24.95" customHeight="1" spans="1:9">
      <c r="A186" s="13"/>
      <c r="B186" s="23"/>
      <c r="C186" s="23"/>
      <c r="D186" s="26" t="s">
        <v>162</v>
      </c>
      <c r="E186" s="36">
        <v>54</v>
      </c>
      <c r="F186" s="36">
        <v>300.834</v>
      </c>
      <c r="G186" s="36">
        <v>54</v>
      </c>
      <c r="H186" s="36">
        <v>300.834</v>
      </c>
      <c r="I186" s="15"/>
    </row>
    <row r="187" ht="24.95" customHeight="1" spans="1:9">
      <c r="A187" s="13"/>
      <c r="B187" s="23"/>
      <c r="C187" s="23"/>
      <c r="D187" s="26" t="s">
        <v>113</v>
      </c>
      <c r="E187" s="36">
        <v>19</v>
      </c>
      <c r="F187" s="36">
        <v>106.4285</v>
      </c>
      <c r="G187" s="36">
        <v>19</v>
      </c>
      <c r="H187" s="36">
        <v>106.4285</v>
      </c>
      <c r="I187" s="15"/>
    </row>
    <row r="188" ht="24.95" customHeight="1" spans="1:9">
      <c r="A188" s="13"/>
      <c r="B188" s="23"/>
      <c r="C188" s="23"/>
      <c r="D188" s="26" t="s">
        <v>163</v>
      </c>
      <c r="E188" s="36">
        <v>103</v>
      </c>
      <c r="F188" s="36">
        <v>506.76</v>
      </c>
      <c r="G188" s="36">
        <v>103</v>
      </c>
      <c r="H188" s="36">
        <v>506.76</v>
      </c>
      <c r="I188" s="15"/>
    </row>
    <row r="189" ht="24.95" customHeight="1" spans="1:9">
      <c r="A189" s="13"/>
      <c r="B189" s="23"/>
      <c r="C189" s="23"/>
      <c r="D189" s="26" t="s">
        <v>164</v>
      </c>
      <c r="E189" s="36">
        <v>43</v>
      </c>
      <c r="F189" s="36">
        <v>234.135</v>
      </c>
      <c r="G189" s="36">
        <v>43</v>
      </c>
      <c r="H189" s="36">
        <v>234.135</v>
      </c>
      <c r="I189" s="15"/>
    </row>
    <row r="190" ht="24.95" customHeight="1" spans="1:9">
      <c r="A190" s="13"/>
      <c r="B190" s="23"/>
      <c r="C190" s="23"/>
      <c r="D190" s="26" t="s">
        <v>114</v>
      </c>
      <c r="E190" s="36">
        <v>4</v>
      </c>
      <c r="F190" s="36">
        <v>15.84</v>
      </c>
      <c r="G190" s="36">
        <v>4</v>
      </c>
      <c r="H190" s="36">
        <v>15.84</v>
      </c>
      <c r="I190" s="15"/>
    </row>
    <row r="191" ht="24.95" customHeight="1" spans="1:9">
      <c r="A191" s="13"/>
      <c r="B191" s="23"/>
      <c r="C191" s="23"/>
      <c r="D191" s="26" t="s">
        <v>165</v>
      </c>
      <c r="E191" s="36">
        <v>3</v>
      </c>
      <c r="F191" s="36">
        <v>16.5</v>
      </c>
      <c r="G191" s="36">
        <v>3</v>
      </c>
      <c r="H191" s="36">
        <v>16.5</v>
      </c>
      <c r="I191" s="15"/>
    </row>
    <row r="192" ht="24.95" customHeight="1" spans="1:9">
      <c r="A192" s="46"/>
      <c r="B192" s="41"/>
      <c r="C192" s="41"/>
      <c r="D192" s="26" t="s">
        <v>117</v>
      </c>
      <c r="E192" s="36">
        <v>1</v>
      </c>
      <c r="F192" s="36">
        <v>19.9065</v>
      </c>
      <c r="G192" s="36">
        <v>1</v>
      </c>
      <c r="H192" s="36">
        <v>19.9065</v>
      </c>
      <c r="I192" s="15"/>
    </row>
    <row r="193" ht="24.95" customHeight="1" spans="1:9">
      <c r="A193" s="10" t="s">
        <v>166</v>
      </c>
      <c r="B193" s="11" t="s">
        <v>13</v>
      </c>
      <c r="C193" s="11"/>
      <c r="D193" s="11"/>
      <c r="E193" s="12">
        <f>E194+E217+E222+E224+E229+E235+E237+E244+E247+E252+E254</f>
        <v>5572</v>
      </c>
      <c r="F193" s="12">
        <f>F194+F217+F222+F224+F229+F235+F237+F244+F247+F252+F254</f>
        <v>16776.5039</v>
      </c>
      <c r="G193" s="12">
        <f>G194+G217+G222+G224+G229+G235+G237+G244+G247+G252+G254</f>
        <v>5554</v>
      </c>
      <c r="H193" s="12">
        <f>H194+H217+H222+H224+H229+H235+H237+H244+H247+H252+H254</f>
        <v>16734.1046</v>
      </c>
      <c r="I193" s="15"/>
    </row>
    <row r="194" ht="24.95" customHeight="1" spans="1:9">
      <c r="A194" s="13"/>
      <c r="B194" s="14">
        <v>1</v>
      </c>
      <c r="C194" s="15" t="s">
        <v>14</v>
      </c>
      <c r="D194" s="16" t="s">
        <v>15</v>
      </c>
      <c r="E194" s="17">
        <f>SUM(E195:E216)</f>
        <v>584</v>
      </c>
      <c r="F194" s="17">
        <f>SUM(F195:F216)</f>
        <v>6290.89930000001</v>
      </c>
      <c r="G194" s="17">
        <f>SUM(G195:G216)</f>
        <v>584</v>
      </c>
      <c r="H194" s="17">
        <f>SUM(H195:H216)</f>
        <v>6290.89930000001</v>
      </c>
      <c r="I194" s="16"/>
    </row>
    <row r="195" ht="24.95" customHeight="1" spans="1:9">
      <c r="A195" s="13"/>
      <c r="B195" s="14"/>
      <c r="C195" s="15"/>
      <c r="D195" s="14" t="s">
        <v>122</v>
      </c>
      <c r="E195" s="18">
        <v>1</v>
      </c>
      <c r="F195" s="18">
        <v>3.0878</v>
      </c>
      <c r="G195" s="18">
        <v>1</v>
      </c>
      <c r="H195" s="18">
        <v>3.0878</v>
      </c>
      <c r="I195" s="28"/>
    </row>
    <row r="196" ht="24.95" customHeight="1" spans="1:9">
      <c r="A196" s="13"/>
      <c r="B196" s="14"/>
      <c r="C196" s="15"/>
      <c r="D196" s="14" t="s">
        <v>52</v>
      </c>
      <c r="E196" s="18">
        <v>1</v>
      </c>
      <c r="F196" s="18">
        <v>3.57</v>
      </c>
      <c r="G196" s="18">
        <v>1</v>
      </c>
      <c r="H196" s="18">
        <v>3.57</v>
      </c>
      <c r="I196" s="28"/>
    </row>
    <row r="197" ht="24.95" customHeight="1" spans="1:9">
      <c r="A197" s="13"/>
      <c r="B197" s="14"/>
      <c r="C197" s="15"/>
      <c r="D197" s="14" t="s">
        <v>124</v>
      </c>
      <c r="E197" s="18">
        <v>2</v>
      </c>
      <c r="F197" s="18">
        <v>7.545</v>
      </c>
      <c r="G197" s="18">
        <v>2</v>
      </c>
      <c r="H197" s="18">
        <v>7.545</v>
      </c>
      <c r="I197" s="28"/>
    </row>
    <row r="198" ht="24.95" customHeight="1" spans="1:9">
      <c r="A198" s="13"/>
      <c r="B198" s="14"/>
      <c r="C198" s="15"/>
      <c r="D198" s="14" t="s">
        <v>126</v>
      </c>
      <c r="E198" s="18">
        <v>3</v>
      </c>
      <c r="F198" s="18">
        <v>13.1445</v>
      </c>
      <c r="G198" s="18">
        <v>3</v>
      </c>
      <c r="H198" s="18">
        <v>13.1445</v>
      </c>
      <c r="I198" s="28"/>
    </row>
    <row r="199" ht="24.95" customHeight="1" spans="1:9">
      <c r="A199" s="13"/>
      <c r="B199" s="14"/>
      <c r="C199" s="15"/>
      <c r="D199" s="14" t="s">
        <v>127</v>
      </c>
      <c r="E199" s="18">
        <v>52</v>
      </c>
      <c r="F199" s="18">
        <v>207.48</v>
      </c>
      <c r="G199" s="18">
        <v>52</v>
      </c>
      <c r="H199" s="18">
        <v>207.48</v>
      </c>
      <c r="I199" s="28"/>
    </row>
    <row r="200" ht="24.95" customHeight="1" spans="1:9">
      <c r="A200" s="13"/>
      <c r="B200" s="14"/>
      <c r="C200" s="15"/>
      <c r="D200" s="14" t="s">
        <v>167</v>
      </c>
      <c r="E200" s="18">
        <v>1</v>
      </c>
      <c r="F200" s="18">
        <v>3.9375</v>
      </c>
      <c r="G200" s="18">
        <v>1</v>
      </c>
      <c r="H200" s="18">
        <v>3.9375</v>
      </c>
      <c r="I200" s="28"/>
    </row>
    <row r="201" ht="24.95" customHeight="1" spans="1:9">
      <c r="A201" s="13"/>
      <c r="B201" s="14"/>
      <c r="C201" s="15"/>
      <c r="D201" s="14" t="s">
        <v>168</v>
      </c>
      <c r="E201" s="18">
        <v>17</v>
      </c>
      <c r="F201" s="18">
        <v>98.1325</v>
      </c>
      <c r="G201" s="18">
        <v>17</v>
      </c>
      <c r="H201" s="18">
        <v>98.1325</v>
      </c>
      <c r="I201" s="28"/>
    </row>
    <row r="202" ht="24.95" customHeight="1" spans="1:9">
      <c r="A202" s="13"/>
      <c r="B202" s="14"/>
      <c r="C202" s="15"/>
      <c r="D202" s="14" t="s">
        <v>128</v>
      </c>
      <c r="E202" s="18">
        <v>1</v>
      </c>
      <c r="F202" s="18">
        <v>5.5385</v>
      </c>
      <c r="G202" s="18">
        <v>1</v>
      </c>
      <c r="H202" s="18">
        <v>5.5385</v>
      </c>
      <c r="I202" s="28"/>
    </row>
    <row r="203" ht="24.95" customHeight="1" spans="1:9">
      <c r="A203" s="13"/>
      <c r="B203" s="14"/>
      <c r="C203" s="15"/>
      <c r="D203" s="14" t="s">
        <v>169</v>
      </c>
      <c r="E203" s="18">
        <v>7</v>
      </c>
      <c r="F203" s="18">
        <v>40.4075</v>
      </c>
      <c r="G203" s="18">
        <v>7</v>
      </c>
      <c r="H203" s="18">
        <v>40.4075</v>
      </c>
      <c r="I203" s="28"/>
    </row>
    <row r="204" ht="24.95" customHeight="1" spans="1:9">
      <c r="A204" s="13"/>
      <c r="B204" s="14"/>
      <c r="C204" s="15"/>
      <c r="D204" s="14" t="s">
        <v>170</v>
      </c>
      <c r="E204" s="18">
        <v>1</v>
      </c>
      <c r="F204" s="18">
        <v>5.5</v>
      </c>
      <c r="G204" s="18">
        <v>1</v>
      </c>
      <c r="H204" s="18">
        <v>5.5</v>
      </c>
      <c r="I204" s="28"/>
    </row>
    <row r="205" ht="24.95" customHeight="1" spans="1:9">
      <c r="A205" s="13"/>
      <c r="B205" s="14"/>
      <c r="C205" s="15"/>
      <c r="D205" s="14" t="s">
        <v>171</v>
      </c>
      <c r="E205" s="18">
        <v>9</v>
      </c>
      <c r="F205" s="18">
        <v>129.6</v>
      </c>
      <c r="G205" s="18">
        <v>9</v>
      </c>
      <c r="H205" s="18">
        <v>129.6</v>
      </c>
      <c r="I205" s="28"/>
    </row>
    <row r="206" ht="24.95" customHeight="1" spans="1:9">
      <c r="A206" s="13"/>
      <c r="B206" s="14"/>
      <c r="C206" s="15"/>
      <c r="D206" s="14" t="s">
        <v>172</v>
      </c>
      <c r="E206" s="18">
        <v>1</v>
      </c>
      <c r="F206" s="18">
        <v>19.8</v>
      </c>
      <c r="G206" s="18">
        <v>1</v>
      </c>
      <c r="H206" s="18">
        <v>19.8</v>
      </c>
      <c r="I206" s="28"/>
    </row>
    <row r="207" ht="24.95" customHeight="1" spans="1:9">
      <c r="A207" s="13"/>
      <c r="B207" s="14"/>
      <c r="C207" s="15"/>
      <c r="D207" s="14" t="s">
        <v>129</v>
      </c>
      <c r="E207" s="18">
        <v>10</v>
      </c>
      <c r="F207" s="18">
        <v>198</v>
      </c>
      <c r="G207" s="18">
        <v>10</v>
      </c>
      <c r="H207" s="18">
        <v>198</v>
      </c>
      <c r="I207" s="28"/>
    </row>
    <row r="208" ht="24.95" customHeight="1" spans="1:9">
      <c r="A208" s="13"/>
      <c r="B208" s="14"/>
      <c r="C208" s="15"/>
      <c r="D208" s="14" t="s">
        <v>173</v>
      </c>
      <c r="E208" s="18">
        <v>195</v>
      </c>
      <c r="F208" s="18">
        <v>3837.24000000001</v>
      </c>
      <c r="G208" s="18">
        <v>195</v>
      </c>
      <c r="H208" s="18">
        <v>3837.24000000001</v>
      </c>
      <c r="I208" s="28"/>
    </row>
    <row r="209" ht="24.95" customHeight="1" spans="1:9">
      <c r="A209" s="13"/>
      <c r="B209" s="14"/>
      <c r="C209" s="15"/>
      <c r="D209" s="14" t="s">
        <v>174</v>
      </c>
      <c r="E209" s="18">
        <v>20</v>
      </c>
      <c r="F209" s="18">
        <v>396</v>
      </c>
      <c r="G209" s="18">
        <v>20</v>
      </c>
      <c r="H209" s="18">
        <v>396</v>
      </c>
      <c r="I209" s="28"/>
    </row>
    <row r="210" ht="24.95" customHeight="1" spans="1:9">
      <c r="A210" s="13"/>
      <c r="B210" s="14"/>
      <c r="C210" s="15"/>
      <c r="D210" s="14" t="s">
        <v>130</v>
      </c>
      <c r="E210" s="18">
        <v>1</v>
      </c>
      <c r="F210" s="18">
        <v>1.296</v>
      </c>
      <c r="G210" s="18">
        <v>1</v>
      </c>
      <c r="H210" s="18">
        <v>1.296</v>
      </c>
      <c r="I210" s="28"/>
    </row>
    <row r="211" ht="24.95" customHeight="1" spans="1:9">
      <c r="A211" s="13"/>
      <c r="B211" s="14"/>
      <c r="C211" s="15"/>
      <c r="D211" s="14" t="s">
        <v>131</v>
      </c>
      <c r="E211" s="18">
        <v>186</v>
      </c>
      <c r="F211" s="18">
        <v>1000.08</v>
      </c>
      <c r="G211" s="18">
        <v>186</v>
      </c>
      <c r="H211" s="18">
        <v>1000.08</v>
      </c>
      <c r="I211" s="28"/>
    </row>
    <row r="212" ht="24.95" customHeight="1" spans="1:9">
      <c r="A212" s="13"/>
      <c r="B212" s="14"/>
      <c r="C212" s="15"/>
      <c r="D212" s="14" t="s">
        <v>175</v>
      </c>
      <c r="E212" s="18">
        <v>1</v>
      </c>
      <c r="F212" s="18">
        <v>4.95</v>
      </c>
      <c r="G212" s="18">
        <v>1</v>
      </c>
      <c r="H212" s="18">
        <v>4.95</v>
      </c>
      <c r="I212" s="28"/>
    </row>
    <row r="213" ht="24.95" customHeight="1" spans="1:9">
      <c r="A213" s="13"/>
      <c r="B213" s="14"/>
      <c r="C213" s="15"/>
      <c r="D213" s="14" t="s">
        <v>176</v>
      </c>
      <c r="E213" s="18">
        <v>44</v>
      </c>
      <c r="F213" s="18">
        <v>71.28</v>
      </c>
      <c r="G213" s="18">
        <v>44</v>
      </c>
      <c r="H213" s="18">
        <v>71.28</v>
      </c>
      <c r="I213" s="28"/>
    </row>
    <row r="214" ht="24.95" customHeight="1" spans="1:9">
      <c r="A214" s="13"/>
      <c r="B214" s="14"/>
      <c r="C214" s="15"/>
      <c r="D214" s="14" t="s">
        <v>177</v>
      </c>
      <c r="E214" s="18">
        <v>26</v>
      </c>
      <c r="F214" s="18">
        <v>173.03</v>
      </c>
      <c r="G214" s="18">
        <v>26</v>
      </c>
      <c r="H214" s="18">
        <v>173.03</v>
      </c>
      <c r="I214" s="28"/>
    </row>
    <row r="215" ht="24.95" customHeight="1" spans="1:9">
      <c r="A215" s="13"/>
      <c r="B215" s="14"/>
      <c r="C215" s="15"/>
      <c r="D215" s="14" t="s">
        <v>132</v>
      </c>
      <c r="E215" s="18">
        <v>1</v>
      </c>
      <c r="F215" s="18">
        <v>13.2</v>
      </c>
      <c r="G215" s="18">
        <v>1</v>
      </c>
      <c r="H215" s="18">
        <v>13.2</v>
      </c>
      <c r="I215" s="28"/>
    </row>
    <row r="216" ht="24.95" customHeight="1" spans="1:9">
      <c r="A216" s="13"/>
      <c r="B216" s="14"/>
      <c r="C216" s="15"/>
      <c r="D216" s="14" t="s">
        <v>133</v>
      </c>
      <c r="E216" s="18">
        <v>4</v>
      </c>
      <c r="F216" s="18">
        <v>58.08</v>
      </c>
      <c r="G216" s="18">
        <v>4</v>
      </c>
      <c r="H216" s="18">
        <v>58.08</v>
      </c>
      <c r="I216" s="37"/>
    </row>
    <row r="217" ht="24.95" customHeight="1" spans="1:9">
      <c r="A217" s="13"/>
      <c r="B217" s="14">
        <v>2</v>
      </c>
      <c r="C217" s="19" t="s">
        <v>67</v>
      </c>
      <c r="D217" s="35" t="s">
        <v>15</v>
      </c>
      <c r="E217" s="22">
        <f>SUM(E218:E221)</f>
        <v>11</v>
      </c>
      <c r="F217" s="22">
        <f>SUM(F218:F221)</f>
        <v>42.3756</v>
      </c>
      <c r="G217" s="22">
        <f>SUM(G218:G221)</f>
        <v>11</v>
      </c>
      <c r="H217" s="22">
        <f>SUM(H218:H221)</f>
        <v>42.3756</v>
      </c>
      <c r="I217" s="38"/>
    </row>
    <row r="218" ht="24.95" customHeight="1" spans="1:9">
      <c r="A218" s="13"/>
      <c r="B218" s="14"/>
      <c r="C218" s="23"/>
      <c r="D218" s="14" t="s">
        <v>68</v>
      </c>
      <c r="E218" s="18">
        <v>4</v>
      </c>
      <c r="F218" s="24">
        <v>23.038</v>
      </c>
      <c r="G218" s="18">
        <v>4</v>
      </c>
      <c r="H218" s="18">
        <v>23.038</v>
      </c>
      <c r="I218" s="28"/>
    </row>
    <row r="219" ht="24.95" customHeight="1" spans="1:9">
      <c r="A219" s="13"/>
      <c r="B219" s="14"/>
      <c r="C219" s="23"/>
      <c r="D219" s="14" t="s">
        <v>135</v>
      </c>
      <c r="E219" s="18">
        <v>2</v>
      </c>
      <c r="F219" s="24">
        <v>11.74</v>
      </c>
      <c r="G219" s="18">
        <v>2</v>
      </c>
      <c r="H219" s="18">
        <v>11.74</v>
      </c>
      <c r="I219" s="28"/>
    </row>
    <row r="220" ht="24.95" customHeight="1" spans="1:9">
      <c r="A220" s="13"/>
      <c r="B220" s="14"/>
      <c r="C220" s="23"/>
      <c r="D220" s="14" t="s">
        <v>70</v>
      </c>
      <c r="E220" s="18">
        <v>4</v>
      </c>
      <c r="F220" s="24">
        <v>4.8676</v>
      </c>
      <c r="G220" s="18">
        <v>4</v>
      </c>
      <c r="H220" s="18">
        <v>4.8676</v>
      </c>
      <c r="I220" s="28"/>
    </row>
    <row r="221" ht="24.95" customHeight="1" spans="1:9">
      <c r="A221" s="13"/>
      <c r="B221" s="14"/>
      <c r="C221" s="23"/>
      <c r="D221" s="14" t="s">
        <v>178</v>
      </c>
      <c r="E221" s="18">
        <v>1</v>
      </c>
      <c r="F221" s="18">
        <v>2.73</v>
      </c>
      <c r="G221" s="18">
        <v>1</v>
      </c>
      <c r="H221" s="18">
        <v>2.73</v>
      </c>
      <c r="I221" s="37"/>
    </row>
    <row r="222" ht="24.95" customHeight="1" spans="1:9">
      <c r="A222" s="13"/>
      <c r="B222" s="15">
        <v>3</v>
      </c>
      <c r="C222" s="25" t="s">
        <v>71</v>
      </c>
      <c r="D222" s="20" t="s">
        <v>15</v>
      </c>
      <c r="E222" s="21">
        <f>SUM(E223:E223)</f>
        <v>194</v>
      </c>
      <c r="F222" s="21">
        <f>SUM(F223:F223)</f>
        <v>1536.48</v>
      </c>
      <c r="G222" s="21">
        <f>SUM(G223)</f>
        <v>194</v>
      </c>
      <c r="H222" s="21">
        <f>SUM(H223)</f>
        <v>1536.48</v>
      </c>
      <c r="I222" s="14"/>
    </row>
    <row r="223" ht="24.95" customHeight="1" spans="1:9">
      <c r="A223" s="13"/>
      <c r="B223" s="15"/>
      <c r="C223" s="25"/>
      <c r="D223" s="26" t="s">
        <v>179</v>
      </c>
      <c r="E223" s="18">
        <v>194</v>
      </c>
      <c r="F223" s="18">
        <v>1536.48</v>
      </c>
      <c r="G223" s="36">
        <v>194</v>
      </c>
      <c r="H223" s="36">
        <v>1536.48</v>
      </c>
      <c r="I223" s="39"/>
    </row>
    <row r="224" ht="24.95" customHeight="1" spans="1:9">
      <c r="A224" s="13"/>
      <c r="B224" s="15">
        <v>4</v>
      </c>
      <c r="C224" s="25" t="s">
        <v>43</v>
      </c>
      <c r="D224" s="20" t="s">
        <v>15</v>
      </c>
      <c r="E224" s="21">
        <f>SUM(E225:E228)</f>
        <v>34</v>
      </c>
      <c r="F224" s="21">
        <f>SUM(F225:F228)</f>
        <v>108.6996</v>
      </c>
      <c r="G224" s="21">
        <f>SUM(G225:G228)</f>
        <v>25</v>
      </c>
      <c r="H224" s="21">
        <f>SUM(H225:H228)</f>
        <v>87.3213</v>
      </c>
      <c r="I224" s="14"/>
    </row>
    <row r="225" ht="28" spans="1:9">
      <c r="A225" s="13"/>
      <c r="B225" s="15"/>
      <c r="C225" s="25"/>
      <c r="D225" s="26" t="s">
        <v>180</v>
      </c>
      <c r="E225" s="18">
        <v>1</v>
      </c>
      <c r="F225" s="18">
        <v>3.178</v>
      </c>
      <c r="G225" s="36">
        <v>0</v>
      </c>
      <c r="H225" s="36">
        <v>0</v>
      </c>
      <c r="I225" s="39" t="s">
        <v>181</v>
      </c>
    </row>
    <row r="226" ht="24.95" customHeight="1" spans="1:9">
      <c r="A226" s="13"/>
      <c r="B226" s="15"/>
      <c r="C226" s="25"/>
      <c r="D226" s="26" t="s">
        <v>141</v>
      </c>
      <c r="E226" s="18">
        <v>3</v>
      </c>
      <c r="F226" s="18">
        <v>20.106</v>
      </c>
      <c r="G226" s="18">
        <v>3</v>
      </c>
      <c r="H226" s="18">
        <v>20.106</v>
      </c>
      <c r="I226" s="39"/>
    </row>
    <row r="227" ht="28" spans="1:9">
      <c r="A227" s="13"/>
      <c r="B227" s="15"/>
      <c r="C227" s="25"/>
      <c r="D227" s="26" t="s">
        <v>142</v>
      </c>
      <c r="E227" s="18">
        <v>7</v>
      </c>
      <c r="F227" s="18">
        <v>12.3216</v>
      </c>
      <c r="G227" s="36">
        <f>E227-3</f>
        <v>4</v>
      </c>
      <c r="H227" s="36">
        <f>F227-2.3103</f>
        <v>10.0113</v>
      </c>
      <c r="I227" s="39" t="s">
        <v>182</v>
      </c>
    </row>
    <row r="228" ht="28" spans="1:9">
      <c r="A228" s="13"/>
      <c r="B228" s="15"/>
      <c r="C228" s="25"/>
      <c r="D228" s="26" t="s">
        <v>183</v>
      </c>
      <c r="E228" s="18">
        <v>23</v>
      </c>
      <c r="F228" s="18">
        <v>73.094</v>
      </c>
      <c r="G228" s="36">
        <f>E228-5</f>
        <v>18</v>
      </c>
      <c r="H228" s="36">
        <f>F228-15.89</f>
        <v>57.204</v>
      </c>
      <c r="I228" s="39" t="s">
        <v>184</v>
      </c>
    </row>
    <row r="229" ht="24.95" customHeight="1" spans="1:9">
      <c r="A229" s="13"/>
      <c r="B229" s="15">
        <v>5</v>
      </c>
      <c r="C229" s="25" t="s">
        <v>83</v>
      </c>
      <c r="D229" s="20" t="s">
        <v>15</v>
      </c>
      <c r="E229" s="21">
        <f>SUM(E230:E234)</f>
        <v>120</v>
      </c>
      <c r="F229" s="21">
        <f>SUM(F230:F234)</f>
        <v>414.206</v>
      </c>
      <c r="G229" s="21">
        <f>SUM(G230:G234)</f>
        <v>120</v>
      </c>
      <c r="H229" s="21">
        <f>SUM(H230:H234)</f>
        <v>414.206</v>
      </c>
      <c r="I229" s="14"/>
    </row>
    <row r="230" ht="24.95" customHeight="1" spans="1:9">
      <c r="A230" s="13"/>
      <c r="B230" s="15"/>
      <c r="C230" s="25"/>
      <c r="D230" s="26" t="s">
        <v>143</v>
      </c>
      <c r="E230" s="18">
        <v>86</v>
      </c>
      <c r="F230" s="18">
        <v>306.375</v>
      </c>
      <c r="G230" s="18">
        <v>86</v>
      </c>
      <c r="H230" s="18">
        <v>306.375</v>
      </c>
      <c r="I230" s="39"/>
    </row>
    <row r="231" ht="24.95" customHeight="1" spans="1:9">
      <c r="A231" s="13"/>
      <c r="B231" s="15"/>
      <c r="C231" s="25"/>
      <c r="D231" s="26" t="s">
        <v>144</v>
      </c>
      <c r="E231" s="18">
        <v>1</v>
      </c>
      <c r="F231" s="18">
        <v>4.5</v>
      </c>
      <c r="G231" s="18">
        <v>1</v>
      </c>
      <c r="H231" s="18">
        <v>4.5</v>
      </c>
      <c r="I231" s="39" t="s">
        <v>185</v>
      </c>
    </row>
    <row r="232" ht="24.95" customHeight="1" spans="1:9">
      <c r="A232" s="13"/>
      <c r="B232" s="15"/>
      <c r="C232" s="25"/>
      <c r="D232" s="26" t="s">
        <v>186</v>
      </c>
      <c r="E232" s="18">
        <v>6</v>
      </c>
      <c r="F232" s="18">
        <v>8.156</v>
      </c>
      <c r="G232" s="18">
        <v>6</v>
      </c>
      <c r="H232" s="18">
        <v>8.156</v>
      </c>
      <c r="I232" s="39"/>
    </row>
    <row r="233" ht="24.95" customHeight="1" spans="1:9">
      <c r="A233" s="13"/>
      <c r="B233" s="15"/>
      <c r="C233" s="25"/>
      <c r="D233" s="26" t="s">
        <v>147</v>
      </c>
      <c r="E233" s="18">
        <v>18</v>
      </c>
      <c r="F233" s="18">
        <v>81</v>
      </c>
      <c r="G233" s="18">
        <v>18</v>
      </c>
      <c r="H233" s="18">
        <v>81</v>
      </c>
      <c r="I233" s="39"/>
    </row>
    <row r="234" ht="24.95" customHeight="1" spans="1:9">
      <c r="A234" s="13"/>
      <c r="B234" s="15"/>
      <c r="C234" s="25"/>
      <c r="D234" s="26" t="s">
        <v>187</v>
      </c>
      <c r="E234" s="18">
        <v>9</v>
      </c>
      <c r="F234" s="18">
        <v>14.175</v>
      </c>
      <c r="G234" s="18">
        <v>9</v>
      </c>
      <c r="H234" s="18">
        <v>14.175</v>
      </c>
      <c r="I234" s="39"/>
    </row>
    <row r="235" ht="24.95" customHeight="1" spans="1:9">
      <c r="A235" s="13"/>
      <c r="B235" s="15">
        <v>6</v>
      </c>
      <c r="C235" s="25" t="s">
        <v>188</v>
      </c>
      <c r="D235" s="20" t="s">
        <v>15</v>
      </c>
      <c r="E235" s="21">
        <f>SUM(E236:E236)</f>
        <v>71</v>
      </c>
      <c r="F235" s="21">
        <f>SUM(F236:F236)</f>
        <v>49.7</v>
      </c>
      <c r="G235" s="21">
        <f>SUM(G236)</f>
        <v>68</v>
      </c>
      <c r="H235" s="21">
        <f>SUM(H236)</f>
        <v>47.6</v>
      </c>
      <c r="I235" s="14"/>
    </row>
    <row r="236" ht="28" spans="1:9">
      <c r="A236" s="13"/>
      <c r="B236" s="15"/>
      <c r="C236" s="25"/>
      <c r="D236" s="26" t="s">
        <v>189</v>
      </c>
      <c r="E236" s="18">
        <v>71</v>
      </c>
      <c r="F236" s="18">
        <v>49.7</v>
      </c>
      <c r="G236" s="36">
        <v>68</v>
      </c>
      <c r="H236" s="36">
        <f>0.7*68</f>
        <v>47.6</v>
      </c>
      <c r="I236" s="39" t="s">
        <v>182</v>
      </c>
    </row>
    <row r="237" ht="24.95" customHeight="1" spans="1:9">
      <c r="A237" s="13"/>
      <c r="B237" s="15">
        <v>7</v>
      </c>
      <c r="C237" s="25" t="s">
        <v>25</v>
      </c>
      <c r="D237" s="20" t="s">
        <v>15</v>
      </c>
      <c r="E237" s="21">
        <f>SUM(E238:E243)</f>
        <v>4319</v>
      </c>
      <c r="F237" s="21">
        <f>SUM(F238:F243)</f>
        <v>5746.9096</v>
      </c>
      <c r="G237" s="21">
        <f>SUM(G238:G243)</f>
        <v>4319</v>
      </c>
      <c r="H237" s="21">
        <f>SUM(H238:H243)</f>
        <v>5746.9096</v>
      </c>
      <c r="I237" s="14"/>
    </row>
    <row r="238" ht="24.95" customHeight="1" spans="1:9">
      <c r="A238" s="13"/>
      <c r="B238" s="15"/>
      <c r="C238" s="25"/>
      <c r="D238" s="14" t="s">
        <v>148</v>
      </c>
      <c r="E238" s="18">
        <v>77</v>
      </c>
      <c r="F238" s="18">
        <v>221.9616</v>
      </c>
      <c r="G238" s="18">
        <v>77</v>
      </c>
      <c r="H238" s="18">
        <v>221.9616</v>
      </c>
      <c r="I238" s="14"/>
    </row>
    <row r="239" ht="24.95" customHeight="1" spans="1:9">
      <c r="A239" s="13"/>
      <c r="B239" s="15"/>
      <c r="C239" s="25"/>
      <c r="D239" s="14" t="s">
        <v>26</v>
      </c>
      <c r="E239" s="18">
        <v>17</v>
      </c>
      <c r="F239" s="18">
        <v>34.68</v>
      </c>
      <c r="G239" s="18">
        <v>17</v>
      </c>
      <c r="H239" s="18">
        <v>34.68</v>
      </c>
      <c r="I239" s="14"/>
    </row>
    <row r="240" ht="24.95" customHeight="1" spans="1:9">
      <c r="A240" s="13"/>
      <c r="B240" s="15"/>
      <c r="C240" s="25"/>
      <c r="D240" s="14" t="s">
        <v>149</v>
      </c>
      <c r="E240" s="18">
        <v>153</v>
      </c>
      <c r="F240" s="18">
        <v>149.688</v>
      </c>
      <c r="G240" s="18">
        <v>153</v>
      </c>
      <c r="H240" s="18">
        <v>149.688</v>
      </c>
      <c r="I240" s="14"/>
    </row>
    <row r="241" ht="24.95" customHeight="1" spans="1:9">
      <c r="A241" s="13"/>
      <c r="B241" s="15"/>
      <c r="C241" s="25"/>
      <c r="D241" s="14" t="s">
        <v>190</v>
      </c>
      <c r="E241" s="18">
        <v>172</v>
      </c>
      <c r="F241" s="18">
        <v>133.3</v>
      </c>
      <c r="G241" s="18">
        <v>172</v>
      </c>
      <c r="H241" s="18">
        <v>133.3</v>
      </c>
      <c r="I241" s="14"/>
    </row>
    <row r="242" ht="24.95" customHeight="1" spans="1:9">
      <c r="A242" s="13"/>
      <c r="B242" s="15"/>
      <c r="C242" s="25"/>
      <c r="D242" s="14" t="s">
        <v>150</v>
      </c>
      <c r="E242" s="18">
        <v>3535</v>
      </c>
      <c r="F242" s="18">
        <v>4897.48</v>
      </c>
      <c r="G242" s="18">
        <v>3535</v>
      </c>
      <c r="H242" s="18">
        <v>4897.48</v>
      </c>
      <c r="I242" s="14"/>
    </row>
    <row r="243" ht="24.95" customHeight="1" spans="1:9">
      <c r="A243" s="13"/>
      <c r="B243" s="15"/>
      <c r="C243" s="25"/>
      <c r="D243" s="26" t="s">
        <v>191</v>
      </c>
      <c r="E243" s="18">
        <v>365</v>
      </c>
      <c r="F243" s="18">
        <v>309.8</v>
      </c>
      <c r="G243" s="18">
        <v>365</v>
      </c>
      <c r="H243" s="18">
        <v>309.8</v>
      </c>
      <c r="I243" s="39"/>
    </row>
    <row r="244" ht="24.95" customHeight="1" spans="1:9">
      <c r="A244" s="13"/>
      <c r="B244" s="15">
        <v>8</v>
      </c>
      <c r="C244" s="25" t="s">
        <v>151</v>
      </c>
      <c r="D244" s="20" t="s">
        <v>15</v>
      </c>
      <c r="E244" s="21">
        <f>E245+E246</f>
        <v>75</v>
      </c>
      <c r="F244" s="21">
        <f>F245+F246</f>
        <v>667.7625</v>
      </c>
      <c r="G244" s="21">
        <f>G245+G246</f>
        <v>75</v>
      </c>
      <c r="H244" s="21">
        <f>H245+H246</f>
        <v>667.7625</v>
      </c>
      <c r="I244" s="14"/>
    </row>
    <row r="245" ht="24.95" customHeight="1" spans="1:9">
      <c r="A245" s="13"/>
      <c r="B245" s="15"/>
      <c r="C245" s="25"/>
      <c r="D245" s="14" t="s">
        <v>192</v>
      </c>
      <c r="E245" s="24">
        <v>5</v>
      </c>
      <c r="F245" s="24">
        <v>37.7625</v>
      </c>
      <c r="G245" s="24">
        <v>5</v>
      </c>
      <c r="H245" s="24">
        <v>37.7625</v>
      </c>
      <c r="I245" s="14"/>
    </row>
    <row r="246" ht="24.95" customHeight="1" spans="1:9">
      <c r="A246" s="13"/>
      <c r="B246" s="15"/>
      <c r="C246" s="25"/>
      <c r="D246" s="14" t="s">
        <v>193</v>
      </c>
      <c r="E246" s="24">
        <v>70</v>
      </c>
      <c r="F246" s="24">
        <v>630</v>
      </c>
      <c r="G246" s="24">
        <v>70</v>
      </c>
      <c r="H246" s="24">
        <v>630</v>
      </c>
      <c r="I246" s="39"/>
    </row>
    <row r="247" ht="24.95" customHeight="1" spans="1:9">
      <c r="A247" s="13"/>
      <c r="B247" s="19">
        <v>9</v>
      </c>
      <c r="C247" s="19" t="s">
        <v>111</v>
      </c>
      <c r="D247" s="40" t="s">
        <v>15</v>
      </c>
      <c r="E247" s="42">
        <f>SUM(E248:E251)</f>
        <v>36</v>
      </c>
      <c r="F247" s="42">
        <f>SUM(F248:F251)</f>
        <v>163.2098</v>
      </c>
      <c r="G247" s="42">
        <f>SUM(G248:G251)</f>
        <v>36</v>
      </c>
      <c r="H247" s="42">
        <f>SUM(H248:H251)</f>
        <v>163.2098</v>
      </c>
      <c r="I247" s="39"/>
    </row>
    <row r="248" ht="24.95" customHeight="1" spans="1:9">
      <c r="A248" s="13"/>
      <c r="B248" s="23"/>
      <c r="C248" s="23"/>
      <c r="D248" s="26" t="s">
        <v>163</v>
      </c>
      <c r="E248" s="36">
        <v>30</v>
      </c>
      <c r="F248" s="28">
        <v>141.696</v>
      </c>
      <c r="G248" s="36">
        <v>30</v>
      </c>
      <c r="H248" s="28">
        <v>141.696</v>
      </c>
      <c r="I248" s="39"/>
    </row>
    <row r="249" ht="24.95" customHeight="1" spans="1:9">
      <c r="A249" s="13"/>
      <c r="B249" s="23"/>
      <c r="C249" s="23"/>
      <c r="D249" s="26" t="s">
        <v>194</v>
      </c>
      <c r="E249" s="36">
        <v>1</v>
      </c>
      <c r="F249" s="28">
        <v>1.1968</v>
      </c>
      <c r="G249" s="36">
        <v>1</v>
      </c>
      <c r="H249" s="28">
        <v>1.1968</v>
      </c>
      <c r="I249" s="39"/>
    </row>
    <row r="250" ht="24.95" customHeight="1" spans="1:9">
      <c r="A250" s="13"/>
      <c r="B250" s="23"/>
      <c r="C250" s="23"/>
      <c r="D250" s="26" t="s">
        <v>164</v>
      </c>
      <c r="E250" s="36">
        <v>1</v>
      </c>
      <c r="F250" s="28">
        <v>3.267</v>
      </c>
      <c r="G250" s="36">
        <v>1</v>
      </c>
      <c r="H250" s="28">
        <v>3.267</v>
      </c>
      <c r="I250" s="39"/>
    </row>
    <row r="251" ht="24.95" customHeight="1" spans="1:9">
      <c r="A251" s="13"/>
      <c r="B251" s="41"/>
      <c r="C251" s="41"/>
      <c r="D251" s="26" t="s">
        <v>165</v>
      </c>
      <c r="E251" s="36">
        <v>4</v>
      </c>
      <c r="F251" s="28">
        <v>17.05</v>
      </c>
      <c r="G251" s="36">
        <v>4</v>
      </c>
      <c r="H251" s="28">
        <v>17.05</v>
      </c>
      <c r="I251" s="15"/>
    </row>
    <row r="252" ht="24.95" customHeight="1" spans="1:9">
      <c r="A252" s="13"/>
      <c r="B252" s="23">
        <v>10</v>
      </c>
      <c r="C252" s="23" t="s">
        <v>195</v>
      </c>
      <c r="D252" s="40" t="s">
        <v>15</v>
      </c>
      <c r="E252" s="42">
        <f>SUM(E253)</f>
        <v>9</v>
      </c>
      <c r="F252" s="42">
        <f>SUM(F253)</f>
        <v>28.3815</v>
      </c>
      <c r="G252" s="42">
        <f>SUM(G253)</f>
        <v>3</v>
      </c>
      <c r="H252" s="42">
        <f>SUM(H253)</f>
        <v>9.4605</v>
      </c>
      <c r="I252" s="15"/>
    </row>
    <row r="253" ht="56" spans="1:9">
      <c r="A253" s="13"/>
      <c r="B253" s="41"/>
      <c r="C253" s="41"/>
      <c r="D253" s="26" t="s">
        <v>196</v>
      </c>
      <c r="E253" s="36">
        <v>9</v>
      </c>
      <c r="F253" s="28">
        <v>28.3815</v>
      </c>
      <c r="G253" s="36">
        <v>3</v>
      </c>
      <c r="H253" s="28">
        <f>F253-6*3.1535</f>
        <v>9.4605</v>
      </c>
      <c r="I253" s="39" t="s">
        <v>197</v>
      </c>
    </row>
    <row r="254" ht="24.95" customHeight="1" spans="1:9">
      <c r="A254" s="13"/>
      <c r="B254" s="23">
        <v>11</v>
      </c>
      <c r="C254" s="23" t="s">
        <v>198</v>
      </c>
      <c r="D254" s="40" t="s">
        <v>15</v>
      </c>
      <c r="E254" s="42">
        <f>SUM(E255)</f>
        <v>119</v>
      </c>
      <c r="F254" s="42">
        <f>SUM(F255)</f>
        <v>1727.88</v>
      </c>
      <c r="G254" s="42">
        <f>SUM(G255)</f>
        <v>119</v>
      </c>
      <c r="H254" s="42">
        <f>SUM(H255)</f>
        <v>1727.88</v>
      </c>
      <c r="I254" s="15"/>
    </row>
    <row r="255" ht="24.95" customHeight="1" spans="1:9">
      <c r="A255" s="46"/>
      <c r="B255" s="41"/>
      <c r="C255" s="41"/>
      <c r="D255" s="26" t="s">
        <v>199</v>
      </c>
      <c r="E255" s="36">
        <v>119</v>
      </c>
      <c r="F255" s="28">
        <v>1727.88</v>
      </c>
      <c r="G255" s="36">
        <v>119</v>
      </c>
      <c r="H255" s="28">
        <f>F255</f>
        <v>1727.88</v>
      </c>
      <c r="I255" s="15"/>
    </row>
    <row r="256" ht="24.95" customHeight="1" spans="1:9">
      <c r="A256" s="10" t="s">
        <v>200</v>
      </c>
      <c r="B256" s="11" t="s">
        <v>13</v>
      </c>
      <c r="C256" s="11"/>
      <c r="D256" s="11"/>
      <c r="E256" s="12">
        <f>E257+E263+E267+E270+E272+E275+E277+E284+E288+E292+E295+E297+E302</f>
        <v>5538</v>
      </c>
      <c r="F256" s="12">
        <f>F257+F263+F267+F270+F272+F275+F277+F284+F288+F292+F295+F297+F302</f>
        <v>9522.78720000002</v>
      </c>
      <c r="G256" s="12">
        <f>G257+G263+G267+G270+G272+G275+G277+G284+G288+G292+G295+G297+G302</f>
        <v>5466</v>
      </c>
      <c r="H256" s="12">
        <f>H257+H263+H267+H270+H272+H275+H277+H284+H288+H292+H295+H297+H302</f>
        <v>9338.55020000002</v>
      </c>
      <c r="I256" s="15"/>
    </row>
    <row r="257" ht="24.95" customHeight="1" spans="1:9">
      <c r="A257" s="13"/>
      <c r="B257" s="14">
        <v>1</v>
      </c>
      <c r="C257" s="15" t="s">
        <v>14</v>
      </c>
      <c r="D257" s="16" t="s">
        <v>15</v>
      </c>
      <c r="E257" s="17">
        <f>SUM(E258:E262)</f>
        <v>441</v>
      </c>
      <c r="F257" s="17">
        <f>SUM(F258:F262)</f>
        <v>753.796999999999</v>
      </c>
      <c r="G257" s="17">
        <f>SUM(G258:G262)</f>
        <v>441</v>
      </c>
      <c r="H257" s="17">
        <f>SUM(H258:H262)</f>
        <v>753.796999999999</v>
      </c>
      <c r="I257" s="16"/>
    </row>
    <row r="258" ht="24.95" customHeight="1" spans="1:9">
      <c r="A258" s="13"/>
      <c r="B258" s="14"/>
      <c r="C258" s="15"/>
      <c r="D258" s="14" t="s">
        <v>201</v>
      </c>
      <c r="E258" s="18">
        <v>2</v>
      </c>
      <c r="F258" s="18">
        <v>2.54</v>
      </c>
      <c r="G258" s="18">
        <v>2</v>
      </c>
      <c r="H258" s="18">
        <v>2.54</v>
      </c>
      <c r="I258" s="28"/>
    </row>
    <row r="259" ht="24.95" customHeight="1" spans="1:9">
      <c r="A259" s="13"/>
      <c r="B259" s="14"/>
      <c r="C259" s="15"/>
      <c r="D259" s="14" t="s">
        <v>176</v>
      </c>
      <c r="E259" s="18">
        <v>20</v>
      </c>
      <c r="F259" s="18">
        <v>22.68</v>
      </c>
      <c r="G259" s="18">
        <v>20</v>
      </c>
      <c r="H259" s="18">
        <v>22.68</v>
      </c>
      <c r="I259" s="28"/>
    </row>
    <row r="260" ht="24.95" customHeight="1" spans="1:9">
      <c r="A260" s="13"/>
      <c r="B260" s="14"/>
      <c r="C260" s="15"/>
      <c r="D260" s="14" t="s">
        <v>202</v>
      </c>
      <c r="E260" s="18">
        <v>37</v>
      </c>
      <c r="F260" s="18">
        <v>47.952</v>
      </c>
      <c r="G260" s="18">
        <v>37</v>
      </c>
      <c r="H260" s="18">
        <v>47.952</v>
      </c>
      <c r="I260" s="28"/>
    </row>
    <row r="261" ht="24.95" customHeight="1" spans="1:9">
      <c r="A261" s="13"/>
      <c r="B261" s="14"/>
      <c r="C261" s="15"/>
      <c r="D261" s="14" t="s">
        <v>203</v>
      </c>
      <c r="E261" s="18">
        <v>149</v>
      </c>
      <c r="F261" s="18">
        <v>302.175</v>
      </c>
      <c r="G261" s="18">
        <v>149</v>
      </c>
      <c r="H261" s="18">
        <v>302.175</v>
      </c>
      <c r="I261" s="28"/>
    </row>
    <row r="262" ht="24.95" customHeight="1" spans="1:9">
      <c r="A262" s="13"/>
      <c r="B262" s="14"/>
      <c r="C262" s="15"/>
      <c r="D262" s="14" t="s">
        <v>204</v>
      </c>
      <c r="E262" s="18">
        <v>233</v>
      </c>
      <c r="F262" s="18">
        <v>378.449999999999</v>
      </c>
      <c r="G262" s="18">
        <v>233</v>
      </c>
      <c r="H262" s="18">
        <v>378.449999999999</v>
      </c>
      <c r="I262" s="28"/>
    </row>
    <row r="263" ht="24.95" customHeight="1" spans="1:9">
      <c r="A263" s="13"/>
      <c r="B263" s="14">
        <v>2</v>
      </c>
      <c r="C263" s="19" t="s">
        <v>67</v>
      </c>
      <c r="D263" s="35" t="s">
        <v>15</v>
      </c>
      <c r="E263" s="22">
        <f>SUM(E264:E266)</f>
        <v>139</v>
      </c>
      <c r="F263" s="22">
        <f>SUM(F264:F266)</f>
        <v>396.7865</v>
      </c>
      <c r="G263" s="22">
        <f>SUM(G264:G266)</f>
        <v>139</v>
      </c>
      <c r="H263" s="22">
        <f>SUM(H264:H266)</f>
        <v>396.7865</v>
      </c>
      <c r="I263" s="38"/>
    </row>
    <row r="264" ht="24.95" customHeight="1" spans="1:9">
      <c r="A264" s="13"/>
      <c r="B264" s="14"/>
      <c r="C264" s="23"/>
      <c r="D264" s="14" t="s">
        <v>135</v>
      </c>
      <c r="E264" s="18">
        <v>8</v>
      </c>
      <c r="F264" s="24">
        <v>21.694</v>
      </c>
      <c r="G264" s="18">
        <v>8</v>
      </c>
      <c r="H264" s="18">
        <v>21.694</v>
      </c>
      <c r="I264" s="28"/>
    </row>
    <row r="265" ht="24.95" customHeight="1" spans="1:9">
      <c r="A265" s="13"/>
      <c r="B265" s="14"/>
      <c r="C265" s="23"/>
      <c r="D265" s="14" t="s">
        <v>205</v>
      </c>
      <c r="E265" s="18">
        <v>130</v>
      </c>
      <c r="F265" s="24">
        <v>372.3625</v>
      </c>
      <c r="G265" s="18">
        <v>130</v>
      </c>
      <c r="H265" s="18">
        <v>372.3625</v>
      </c>
      <c r="I265" s="28"/>
    </row>
    <row r="266" ht="24.95" customHeight="1" spans="1:9">
      <c r="A266" s="13"/>
      <c r="B266" s="14"/>
      <c r="C266" s="23"/>
      <c r="D266" s="14" t="s">
        <v>206</v>
      </c>
      <c r="E266" s="18">
        <v>1</v>
      </c>
      <c r="F266" s="24">
        <v>2.73</v>
      </c>
      <c r="G266" s="18">
        <v>1</v>
      </c>
      <c r="H266" s="18">
        <v>2.73</v>
      </c>
      <c r="I266" s="28"/>
    </row>
    <row r="267" ht="24.95" customHeight="1" spans="1:9">
      <c r="A267" s="13"/>
      <c r="B267" s="15">
        <v>3</v>
      </c>
      <c r="C267" s="25" t="s">
        <v>71</v>
      </c>
      <c r="D267" s="20" t="s">
        <v>15</v>
      </c>
      <c r="E267" s="21">
        <f>SUM(E268:E269)</f>
        <v>34</v>
      </c>
      <c r="F267" s="21">
        <f>SUM(F268:F269)</f>
        <v>129.1</v>
      </c>
      <c r="G267" s="21">
        <f>SUM(G268:G269)</f>
        <v>34</v>
      </c>
      <c r="H267" s="21">
        <f>SUM(H268:H269)</f>
        <v>129.1</v>
      </c>
      <c r="I267" s="14"/>
    </row>
    <row r="268" ht="24.95" customHeight="1" spans="1:9">
      <c r="A268" s="13"/>
      <c r="B268" s="15"/>
      <c r="C268" s="25"/>
      <c r="D268" s="26" t="s">
        <v>207</v>
      </c>
      <c r="E268" s="18">
        <v>16</v>
      </c>
      <c r="F268" s="18">
        <v>40</v>
      </c>
      <c r="G268" s="18">
        <v>16</v>
      </c>
      <c r="H268" s="18">
        <v>40</v>
      </c>
      <c r="I268" s="14"/>
    </row>
    <row r="269" ht="24.95" customHeight="1" spans="1:9">
      <c r="A269" s="13"/>
      <c r="B269" s="15"/>
      <c r="C269" s="25"/>
      <c r="D269" s="26" t="s">
        <v>208</v>
      </c>
      <c r="E269" s="18">
        <v>18</v>
      </c>
      <c r="F269" s="18">
        <v>89.1</v>
      </c>
      <c r="G269" s="36">
        <v>18</v>
      </c>
      <c r="H269" s="36">
        <v>89.1</v>
      </c>
      <c r="I269" s="39"/>
    </row>
    <row r="270" ht="24.95" customHeight="1" spans="1:9">
      <c r="A270" s="13"/>
      <c r="B270" s="15">
        <v>4</v>
      </c>
      <c r="C270" s="25" t="s">
        <v>43</v>
      </c>
      <c r="D270" s="20" t="s">
        <v>15</v>
      </c>
      <c r="E270" s="21">
        <f>SUM(E271:E271)</f>
        <v>144</v>
      </c>
      <c r="F270" s="21">
        <f>SUM(F271:F271)</f>
        <v>457.632</v>
      </c>
      <c r="G270" s="21">
        <f>SUM(G271)</f>
        <v>99</v>
      </c>
      <c r="H270" s="21">
        <f>SUM(H271)</f>
        <v>314.622</v>
      </c>
      <c r="I270" s="14"/>
    </row>
    <row r="271" ht="28" spans="1:9">
      <c r="A271" s="13"/>
      <c r="B271" s="15"/>
      <c r="C271" s="25"/>
      <c r="D271" s="26" t="s">
        <v>183</v>
      </c>
      <c r="E271" s="18">
        <v>144</v>
      </c>
      <c r="F271" s="18">
        <v>457.632</v>
      </c>
      <c r="G271" s="18">
        <f>E271-45</f>
        <v>99</v>
      </c>
      <c r="H271" s="18">
        <f>F271-143.01</f>
        <v>314.622</v>
      </c>
      <c r="I271" s="39" t="s">
        <v>209</v>
      </c>
    </row>
    <row r="272" ht="24.95" customHeight="1" spans="1:9">
      <c r="A272" s="13"/>
      <c r="B272" s="15">
        <v>5</v>
      </c>
      <c r="C272" s="25" t="s">
        <v>83</v>
      </c>
      <c r="D272" s="20" t="s">
        <v>15</v>
      </c>
      <c r="E272" s="21">
        <f>SUM(E273:E274)</f>
        <v>286</v>
      </c>
      <c r="F272" s="21">
        <f>SUM(F273:F274)</f>
        <v>373.6439</v>
      </c>
      <c r="G272" s="21">
        <f>SUM(G273:G274)</f>
        <v>286</v>
      </c>
      <c r="H272" s="21">
        <f>SUM(H273:H274)</f>
        <v>373.6439</v>
      </c>
      <c r="I272" s="14"/>
    </row>
    <row r="273" ht="24.95" customHeight="1" spans="1:9">
      <c r="A273" s="13"/>
      <c r="B273" s="15"/>
      <c r="C273" s="25"/>
      <c r="D273" s="26" t="s">
        <v>186</v>
      </c>
      <c r="E273" s="18">
        <v>6</v>
      </c>
      <c r="F273" s="18">
        <v>4.7519</v>
      </c>
      <c r="G273" s="18">
        <v>6</v>
      </c>
      <c r="H273" s="18">
        <v>4.7519</v>
      </c>
      <c r="I273" s="14"/>
    </row>
    <row r="274" ht="24.95" customHeight="1" spans="1:9">
      <c r="A274" s="13"/>
      <c r="B274" s="15"/>
      <c r="C274" s="25"/>
      <c r="D274" s="26" t="s">
        <v>187</v>
      </c>
      <c r="E274" s="18">
        <v>280</v>
      </c>
      <c r="F274" s="18">
        <v>368.892</v>
      </c>
      <c r="G274" s="18">
        <v>280</v>
      </c>
      <c r="H274" s="18">
        <v>368.892</v>
      </c>
      <c r="I274" s="39"/>
    </row>
    <row r="275" ht="24.95" customHeight="1" spans="1:9">
      <c r="A275" s="13"/>
      <c r="B275" s="15">
        <v>6</v>
      </c>
      <c r="C275" s="25" t="s">
        <v>188</v>
      </c>
      <c r="D275" s="20" t="s">
        <v>15</v>
      </c>
      <c r="E275" s="21">
        <f>SUM(E276:E276)</f>
        <v>1227</v>
      </c>
      <c r="F275" s="21">
        <f>SUM(F276:F276)</f>
        <v>786.450000000018</v>
      </c>
      <c r="G275" s="21">
        <f>SUM(G276)</f>
        <v>1210</v>
      </c>
      <c r="H275" s="21">
        <f>SUM(H276)</f>
        <v>775.705000000018</v>
      </c>
      <c r="I275" s="14"/>
    </row>
    <row r="276" ht="28" spans="1:9">
      <c r="A276" s="13"/>
      <c r="B276" s="15"/>
      <c r="C276" s="25"/>
      <c r="D276" s="26" t="s">
        <v>189</v>
      </c>
      <c r="E276" s="18">
        <v>1227</v>
      </c>
      <c r="F276" s="18">
        <v>786.450000000018</v>
      </c>
      <c r="G276" s="18">
        <f>E276-17</f>
        <v>1210</v>
      </c>
      <c r="H276" s="18">
        <f>F276-10.745</f>
        <v>775.705000000018</v>
      </c>
      <c r="I276" s="39" t="s">
        <v>210</v>
      </c>
    </row>
    <row r="277" ht="24.95" customHeight="1" spans="1:9">
      <c r="A277" s="13"/>
      <c r="B277" s="15">
        <v>7</v>
      </c>
      <c r="C277" s="25" t="s">
        <v>25</v>
      </c>
      <c r="D277" s="20" t="s">
        <v>15</v>
      </c>
      <c r="E277" s="21">
        <f>SUM(E278:E283)</f>
        <v>1651</v>
      </c>
      <c r="F277" s="21">
        <f>SUM(F278:F283)</f>
        <v>1801.505</v>
      </c>
      <c r="G277" s="21">
        <f>SUM(G278:G283)</f>
        <v>1651</v>
      </c>
      <c r="H277" s="21">
        <f>SUM(H278:H283)</f>
        <v>1801.505</v>
      </c>
      <c r="I277" s="14"/>
    </row>
    <row r="278" ht="24.95" customHeight="1" spans="1:9">
      <c r="A278" s="13"/>
      <c r="B278" s="15"/>
      <c r="C278" s="25"/>
      <c r="D278" s="26" t="s">
        <v>211</v>
      </c>
      <c r="E278" s="18">
        <v>752</v>
      </c>
      <c r="F278" s="18">
        <v>1183.2975</v>
      </c>
      <c r="G278" s="18">
        <v>752</v>
      </c>
      <c r="H278" s="18">
        <v>1183.2975</v>
      </c>
      <c r="I278" s="14"/>
    </row>
    <row r="279" ht="24.95" customHeight="1" spans="1:9">
      <c r="A279" s="13"/>
      <c r="B279" s="15"/>
      <c r="C279" s="25"/>
      <c r="D279" s="26" t="s">
        <v>212</v>
      </c>
      <c r="E279" s="18">
        <v>12</v>
      </c>
      <c r="F279" s="18">
        <v>9.3</v>
      </c>
      <c r="G279" s="18">
        <v>12</v>
      </c>
      <c r="H279" s="18">
        <v>9.3</v>
      </c>
      <c r="I279" s="14"/>
    </row>
    <row r="280" ht="24.95" customHeight="1" spans="1:9">
      <c r="A280" s="13"/>
      <c r="B280" s="15"/>
      <c r="C280" s="25"/>
      <c r="D280" s="26" t="s">
        <v>190</v>
      </c>
      <c r="E280" s="18">
        <v>491</v>
      </c>
      <c r="F280" s="18">
        <v>361.01</v>
      </c>
      <c r="G280" s="18">
        <v>491</v>
      </c>
      <c r="H280" s="18">
        <v>361.01</v>
      </c>
      <c r="I280" s="14"/>
    </row>
    <row r="281" ht="24.95" customHeight="1" spans="1:9">
      <c r="A281" s="13"/>
      <c r="B281" s="15"/>
      <c r="C281" s="25"/>
      <c r="D281" s="26" t="s">
        <v>150</v>
      </c>
      <c r="E281" s="18">
        <v>3</v>
      </c>
      <c r="F281" s="18">
        <v>1.275</v>
      </c>
      <c r="G281" s="18">
        <v>3</v>
      </c>
      <c r="H281" s="18">
        <v>1.275</v>
      </c>
      <c r="I281" s="14"/>
    </row>
    <row r="282" ht="24.95" customHeight="1" spans="1:9">
      <c r="A282" s="13"/>
      <c r="B282" s="15"/>
      <c r="C282" s="25"/>
      <c r="D282" s="26" t="s">
        <v>213</v>
      </c>
      <c r="E282" s="18">
        <v>113</v>
      </c>
      <c r="F282" s="18">
        <v>42.46</v>
      </c>
      <c r="G282" s="18">
        <v>113</v>
      </c>
      <c r="H282" s="18">
        <v>42.46</v>
      </c>
      <c r="I282" s="14"/>
    </row>
    <row r="283" ht="24.95" customHeight="1" spans="1:9">
      <c r="A283" s="13"/>
      <c r="B283" s="15"/>
      <c r="C283" s="25"/>
      <c r="D283" s="26" t="s">
        <v>191</v>
      </c>
      <c r="E283" s="18">
        <v>280</v>
      </c>
      <c r="F283" s="18">
        <v>204.1625</v>
      </c>
      <c r="G283" s="18">
        <v>280</v>
      </c>
      <c r="H283" s="18">
        <v>204.1625</v>
      </c>
      <c r="I283" s="39"/>
    </row>
    <row r="284" ht="24.95" customHeight="1" spans="1:9">
      <c r="A284" s="13"/>
      <c r="B284" s="15">
        <v>8</v>
      </c>
      <c r="C284" s="25" t="s">
        <v>151</v>
      </c>
      <c r="D284" s="20" t="s">
        <v>15</v>
      </c>
      <c r="E284" s="21">
        <f>SUM(E285:E287)</f>
        <v>80</v>
      </c>
      <c r="F284" s="21">
        <f>SUM(F285:F287)</f>
        <v>304.5</v>
      </c>
      <c r="G284" s="21">
        <f>SUM(G285:G287)</f>
        <v>80</v>
      </c>
      <c r="H284" s="21">
        <f>SUM(H285:H287)</f>
        <v>304.5</v>
      </c>
      <c r="I284" s="14"/>
    </row>
    <row r="285" ht="24.95" customHeight="1" spans="1:9">
      <c r="A285" s="13"/>
      <c r="B285" s="15"/>
      <c r="C285" s="25"/>
      <c r="D285" s="14" t="s">
        <v>214</v>
      </c>
      <c r="E285" s="24">
        <v>51</v>
      </c>
      <c r="F285" s="24">
        <v>127.5</v>
      </c>
      <c r="G285" s="24">
        <v>51</v>
      </c>
      <c r="H285" s="24">
        <v>127.5</v>
      </c>
      <c r="I285" s="14"/>
    </row>
    <row r="286" ht="24.95" customHeight="1" spans="1:9">
      <c r="A286" s="13"/>
      <c r="B286" s="15"/>
      <c r="C286" s="25"/>
      <c r="D286" s="14" t="s">
        <v>215</v>
      </c>
      <c r="E286" s="24">
        <v>24</v>
      </c>
      <c r="F286" s="24">
        <v>132</v>
      </c>
      <c r="G286" s="24">
        <v>24</v>
      </c>
      <c r="H286" s="24">
        <v>132</v>
      </c>
      <c r="I286" s="14"/>
    </row>
    <row r="287" ht="24.95" customHeight="1" spans="1:9">
      <c r="A287" s="13"/>
      <c r="B287" s="15"/>
      <c r="C287" s="25"/>
      <c r="D287" s="14" t="s">
        <v>216</v>
      </c>
      <c r="E287" s="24">
        <v>5</v>
      </c>
      <c r="F287" s="24">
        <v>45</v>
      </c>
      <c r="G287" s="24">
        <v>5</v>
      </c>
      <c r="H287" s="24">
        <v>45</v>
      </c>
      <c r="I287" s="14"/>
    </row>
    <row r="288" ht="24.95" customHeight="1" spans="1:9">
      <c r="A288" s="13"/>
      <c r="B288" s="19">
        <v>9</v>
      </c>
      <c r="C288" s="29" t="s">
        <v>217</v>
      </c>
      <c r="D288" s="20" t="s">
        <v>15</v>
      </c>
      <c r="E288" s="21">
        <f>SUM(E289:E291)</f>
        <v>89</v>
      </c>
      <c r="F288" s="21">
        <f>SUM(F289:F291)</f>
        <v>713.5</v>
      </c>
      <c r="G288" s="21">
        <f>SUM(G289:G291)</f>
        <v>89</v>
      </c>
      <c r="H288" s="21">
        <f>SUM(H289:H291)</f>
        <v>713.5</v>
      </c>
      <c r="I288" s="14"/>
    </row>
    <row r="289" ht="24.95" customHeight="1" spans="1:9">
      <c r="A289" s="13"/>
      <c r="B289" s="23"/>
      <c r="C289" s="30"/>
      <c r="D289" s="26" t="s">
        <v>218</v>
      </c>
      <c r="E289" s="24">
        <v>60</v>
      </c>
      <c r="F289" s="24">
        <v>540</v>
      </c>
      <c r="G289" s="24">
        <v>60</v>
      </c>
      <c r="H289" s="24">
        <v>540</v>
      </c>
      <c r="I289" s="14"/>
    </row>
    <row r="290" ht="24.95" customHeight="1" spans="1:9">
      <c r="A290" s="13"/>
      <c r="B290" s="23"/>
      <c r="C290" s="30"/>
      <c r="D290" s="26" t="s">
        <v>219</v>
      </c>
      <c r="E290" s="24">
        <v>4</v>
      </c>
      <c r="F290" s="24">
        <v>36</v>
      </c>
      <c r="G290" s="24">
        <v>4</v>
      </c>
      <c r="H290" s="24">
        <v>36</v>
      </c>
      <c r="I290" s="14"/>
    </row>
    <row r="291" ht="24.95" customHeight="1" spans="1:9">
      <c r="A291" s="13"/>
      <c r="B291" s="41"/>
      <c r="C291" s="34"/>
      <c r="D291" s="26" t="s">
        <v>220</v>
      </c>
      <c r="E291" s="24">
        <v>25</v>
      </c>
      <c r="F291" s="24">
        <v>137.5</v>
      </c>
      <c r="G291" s="24">
        <v>25</v>
      </c>
      <c r="H291" s="24">
        <v>137.5</v>
      </c>
      <c r="I291" s="15"/>
    </row>
    <row r="292" ht="24.95" customHeight="1" spans="1:9">
      <c r="A292" s="13"/>
      <c r="B292" s="23">
        <v>10</v>
      </c>
      <c r="C292" s="30" t="s">
        <v>221</v>
      </c>
      <c r="D292" s="20" t="s">
        <v>15</v>
      </c>
      <c r="E292" s="21">
        <f>SUM(E293:E294)</f>
        <v>198</v>
      </c>
      <c r="F292" s="21">
        <f>SUM(F293:F294)</f>
        <v>1782</v>
      </c>
      <c r="G292" s="21">
        <f>SUM(G293:G294)</f>
        <v>198</v>
      </c>
      <c r="H292" s="21">
        <f>SUM(H293:H294)</f>
        <v>1782</v>
      </c>
      <c r="I292" s="15"/>
    </row>
    <row r="293" ht="24.95" customHeight="1" spans="1:9">
      <c r="A293" s="13"/>
      <c r="B293" s="23"/>
      <c r="C293" s="30"/>
      <c r="D293" s="26" t="s">
        <v>222</v>
      </c>
      <c r="E293" s="24">
        <v>118</v>
      </c>
      <c r="F293" s="24">
        <v>1062</v>
      </c>
      <c r="G293" s="24">
        <v>118</v>
      </c>
      <c r="H293" s="24">
        <v>1062</v>
      </c>
      <c r="I293" s="15"/>
    </row>
    <row r="294" ht="24.95" customHeight="1" spans="1:9">
      <c r="A294" s="13"/>
      <c r="B294" s="41"/>
      <c r="C294" s="34"/>
      <c r="D294" s="26" t="s">
        <v>223</v>
      </c>
      <c r="E294" s="24">
        <v>80</v>
      </c>
      <c r="F294" s="24">
        <v>720</v>
      </c>
      <c r="G294" s="24">
        <v>80</v>
      </c>
      <c r="H294" s="24">
        <v>720</v>
      </c>
      <c r="I294" s="15"/>
    </row>
    <row r="295" ht="24.95" customHeight="1" spans="1:9">
      <c r="A295" s="13"/>
      <c r="B295" s="23">
        <v>11</v>
      </c>
      <c r="C295" s="15" t="s">
        <v>108</v>
      </c>
      <c r="D295" s="40" t="s">
        <v>15</v>
      </c>
      <c r="E295" s="44">
        <v>2</v>
      </c>
      <c r="F295" s="44">
        <v>3.825</v>
      </c>
      <c r="G295" s="21">
        <f>SUM(G296)</f>
        <v>2</v>
      </c>
      <c r="H295" s="21">
        <f>SUM(H296)</f>
        <v>3.825</v>
      </c>
      <c r="I295" s="15"/>
    </row>
    <row r="296" ht="24.95" customHeight="1" spans="1:9">
      <c r="A296" s="13"/>
      <c r="B296" s="41"/>
      <c r="C296" s="15"/>
      <c r="D296" s="26" t="s">
        <v>224</v>
      </c>
      <c r="E296" s="45">
        <v>2</v>
      </c>
      <c r="F296" s="45">
        <v>3.825</v>
      </c>
      <c r="G296" s="45">
        <v>2</v>
      </c>
      <c r="H296" s="45">
        <v>3.825</v>
      </c>
      <c r="I296" s="15"/>
    </row>
    <row r="297" ht="24.95" customHeight="1" spans="1:9">
      <c r="A297" s="13"/>
      <c r="B297" s="23">
        <v>12</v>
      </c>
      <c r="C297" s="15" t="s">
        <v>225</v>
      </c>
      <c r="D297" s="40" t="s">
        <v>15</v>
      </c>
      <c r="E297" s="44">
        <f>SUM(E298:E301)</f>
        <v>1196</v>
      </c>
      <c r="F297" s="44">
        <f>SUM(F298:F301)</f>
        <v>1914.0057</v>
      </c>
      <c r="G297" s="44">
        <f>SUM(G298:G301)</f>
        <v>1196</v>
      </c>
      <c r="H297" s="44">
        <f>SUM(H298:H301)</f>
        <v>1914.0057</v>
      </c>
      <c r="I297" s="15"/>
    </row>
    <row r="298" ht="24.95" customHeight="1" spans="1:9">
      <c r="A298" s="13"/>
      <c r="B298" s="23"/>
      <c r="C298" s="15"/>
      <c r="D298" s="26" t="s">
        <v>226</v>
      </c>
      <c r="E298" s="36">
        <v>1</v>
      </c>
      <c r="F298" s="36">
        <v>1.458</v>
      </c>
      <c r="G298" s="36">
        <v>1</v>
      </c>
      <c r="H298" s="36">
        <v>1.458</v>
      </c>
      <c r="I298" s="15"/>
    </row>
    <row r="299" ht="24.95" customHeight="1" spans="1:9">
      <c r="A299" s="13"/>
      <c r="B299" s="23"/>
      <c r="C299" s="15"/>
      <c r="D299" s="26" t="s">
        <v>227</v>
      </c>
      <c r="E299" s="45">
        <v>7</v>
      </c>
      <c r="F299" s="45">
        <v>7.1442</v>
      </c>
      <c r="G299" s="45">
        <v>7</v>
      </c>
      <c r="H299" s="45">
        <v>7.1442</v>
      </c>
      <c r="I299" s="15"/>
    </row>
    <row r="300" ht="24.95" customHeight="1" spans="1:9">
      <c r="A300" s="13"/>
      <c r="B300" s="23"/>
      <c r="C300" s="15"/>
      <c r="D300" s="26" t="s">
        <v>228</v>
      </c>
      <c r="E300" s="36">
        <v>1</v>
      </c>
      <c r="F300" s="36">
        <v>1.4175</v>
      </c>
      <c r="G300" s="36">
        <v>1</v>
      </c>
      <c r="H300" s="36">
        <v>1.4175</v>
      </c>
      <c r="I300" s="15"/>
    </row>
    <row r="301" ht="24.95" customHeight="1" spans="1:9">
      <c r="A301" s="13"/>
      <c r="B301" s="41"/>
      <c r="C301" s="15"/>
      <c r="D301" s="26" t="s">
        <v>229</v>
      </c>
      <c r="E301" s="36">
        <v>1187</v>
      </c>
      <c r="F301" s="28">
        <v>1903.986</v>
      </c>
      <c r="G301" s="36">
        <v>1187</v>
      </c>
      <c r="H301" s="28">
        <v>1903.986</v>
      </c>
      <c r="I301" s="15"/>
    </row>
    <row r="302" ht="24.95" customHeight="1" spans="1:9">
      <c r="A302" s="13"/>
      <c r="B302" s="23">
        <v>13</v>
      </c>
      <c r="C302" s="19" t="s">
        <v>195</v>
      </c>
      <c r="D302" s="40" t="s">
        <v>15</v>
      </c>
      <c r="E302" s="42">
        <f>SUM(E303:E306)</f>
        <v>51</v>
      </c>
      <c r="F302" s="27">
        <f>SUM(F303:F306)</f>
        <v>106.0421</v>
      </c>
      <c r="G302" s="27">
        <f>SUM(G303:G306)</f>
        <v>41</v>
      </c>
      <c r="H302" s="27">
        <f>SUM(H303:H306)</f>
        <v>75.5601</v>
      </c>
      <c r="I302" s="15"/>
    </row>
    <row r="303" ht="24.95" customHeight="1" spans="1:9">
      <c r="A303" s="13"/>
      <c r="B303" s="23"/>
      <c r="C303" s="23"/>
      <c r="D303" s="26" t="s">
        <v>230</v>
      </c>
      <c r="E303" s="36">
        <v>20</v>
      </c>
      <c r="F303" s="28">
        <v>33.39</v>
      </c>
      <c r="G303" s="36">
        <v>20</v>
      </c>
      <c r="H303" s="28">
        <v>33.39</v>
      </c>
      <c r="I303" s="39" t="s">
        <v>29</v>
      </c>
    </row>
    <row r="304" ht="24.95" customHeight="1" spans="1:9">
      <c r="A304" s="13"/>
      <c r="B304" s="23"/>
      <c r="C304" s="23"/>
      <c r="D304" s="26" t="s">
        <v>231</v>
      </c>
      <c r="E304" s="36">
        <v>21</v>
      </c>
      <c r="F304" s="28">
        <v>42.1701</v>
      </c>
      <c r="G304" s="36">
        <v>21</v>
      </c>
      <c r="H304" s="28">
        <v>42.1701</v>
      </c>
      <c r="I304" s="39" t="s">
        <v>29</v>
      </c>
    </row>
    <row r="305" ht="28" spans="1:9">
      <c r="A305" s="13"/>
      <c r="B305" s="23"/>
      <c r="C305" s="23"/>
      <c r="D305" s="26" t="s">
        <v>232</v>
      </c>
      <c r="E305" s="36">
        <v>1</v>
      </c>
      <c r="F305" s="28">
        <v>3.0482</v>
      </c>
      <c r="G305" s="36">
        <v>0</v>
      </c>
      <c r="H305" s="28">
        <v>0</v>
      </c>
      <c r="I305" s="39" t="s">
        <v>233</v>
      </c>
    </row>
    <row r="306" ht="28" spans="1:9">
      <c r="A306" s="46"/>
      <c r="B306" s="41"/>
      <c r="C306" s="41"/>
      <c r="D306" s="26" t="s">
        <v>234</v>
      </c>
      <c r="E306" s="36">
        <v>9</v>
      </c>
      <c r="F306" s="28">
        <v>27.4338</v>
      </c>
      <c r="G306" s="36">
        <v>0</v>
      </c>
      <c r="H306" s="28">
        <v>0</v>
      </c>
      <c r="I306" s="39" t="s">
        <v>235</v>
      </c>
    </row>
    <row r="307" ht="24.95" customHeight="1" spans="1:9">
      <c r="A307" s="20" t="s">
        <v>236</v>
      </c>
      <c r="B307" s="48" t="s">
        <v>13</v>
      </c>
      <c r="C307" s="11"/>
      <c r="D307" s="11"/>
      <c r="E307" s="12">
        <f>E308+E314+E321+E323+E327+E330+E336+E342+E344+E348+E350+E358+E363+E365+E370</f>
        <v>10636</v>
      </c>
      <c r="F307" s="12">
        <f>F308+F314+F321+F323+F327+F330+F336+F342+F344+F348+F350+F358+F363+F365+F370</f>
        <v>17794.7654</v>
      </c>
      <c r="G307" s="12">
        <f>G308+G314+G321+G323+G327+G330+G336+G342+G344+G348+G350+G358+G363+G365+G370</f>
        <v>10619</v>
      </c>
      <c r="H307" s="12">
        <f>H308+H314+H321+H323+H327+H330+H336+H342+H344+H348+H350+H358+H363+H365+H370</f>
        <v>17741.9349</v>
      </c>
      <c r="I307" s="15"/>
    </row>
    <row r="308" ht="24.95" customHeight="1" spans="1:9">
      <c r="A308" s="20"/>
      <c r="B308" s="49">
        <v>1</v>
      </c>
      <c r="C308" s="19" t="s">
        <v>14</v>
      </c>
      <c r="D308" s="16" t="s">
        <v>15</v>
      </c>
      <c r="E308" s="17">
        <f>SUM(E309:E313)</f>
        <v>1475</v>
      </c>
      <c r="F308" s="17">
        <f>SUM(F309:F313)</f>
        <v>2357.64999999997</v>
      </c>
      <c r="G308" s="17">
        <f>SUM(G309:G313)</f>
        <v>1475</v>
      </c>
      <c r="H308" s="17">
        <f>SUM(H309:H313)</f>
        <v>2357.64999999997</v>
      </c>
      <c r="I308" s="16"/>
    </row>
    <row r="309" ht="24.95" customHeight="1" spans="1:9">
      <c r="A309" s="20"/>
      <c r="B309" s="50"/>
      <c r="C309" s="23"/>
      <c r="D309" s="14" t="s">
        <v>202</v>
      </c>
      <c r="E309" s="18">
        <v>38</v>
      </c>
      <c r="F309" s="18">
        <v>44.52</v>
      </c>
      <c r="G309" s="18">
        <v>38</v>
      </c>
      <c r="H309" s="18">
        <v>44.52</v>
      </c>
      <c r="I309" s="28"/>
    </row>
    <row r="310" ht="24.95" customHeight="1" spans="1:9">
      <c r="A310" s="20"/>
      <c r="B310" s="50"/>
      <c r="C310" s="23"/>
      <c r="D310" s="14" t="s">
        <v>237</v>
      </c>
      <c r="E310" s="18">
        <v>17</v>
      </c>
      <c r="F310" s="18">
        <v>17.68</v>
      </c>
      <c r="G310" s="18">
        <v>17</v>
      </c>
      <c r="H310" s="18">
        <v>17.68</v>
      </c>
      <c r="I310" s="28"/>
    </row>
    <row r="311" ht="24.95" customHeight="1" spans="1:9">
      <c r="A311" s="20"/>
      <c r="B311" s="50"/>
      <c r="C311" s="23"/>
      <c r="D311" s="14" t="s">
        <v>238</v>
      </c>
      <c r="E311" s="18">
        <v>4</v>
      </c>
      <c r="F311" s="18">
        <v>7.2</v>
      </c>
      <c r="G311" s="18">
        <v>4</v>
      </c>
      <c r="H311" s="18">
        <v>7.2</v>
      </c>
      <c r="I311" s="28"/>
    </row>
    <row r="312" ht="24.95" customHeight="1" spans="1:9">
      <c r="A312" s="20"/>
      <c r="B312" s="50"/>
      <c r="C312" s="23"/>
      <c r="D312" s="14" t="s">
        <v>203</v>
      </c>
      <c r="E312" s="18">
        <v>821</v>
      </c>
      <c r="F312" s="18">
        <v>1331.77499999998</v>
      </c>
      <c r="G312" s="18">
        <v>821</v>
      </c>
      <c r="H312" s="18">
        <v>1331.77499999998</v>
      </c>
      <c r="I312" s="28"/>
    </row>
    <row r="313" ht="24.95" customHeight="1" spans="1:9">
      <c r="A313" s="20"/>
      <c r="B313" s="51"/>
      <c r="C313" s="41"/>
      <c r="D313" s="14" t="s">
        <v>204</v>
      </c>
      <c r="E313" s="18">
        <v>595</v>
      </c>
      <c r="F313" s="18">
        <v>956.474999999993</v>
      </c>
      <c r="G313" s="18">
        <v>595</v>
      </c>
      <c r="H313" s="18">
        <v>956.474999999993</v>
      </c>
      <c r="I313" s="28"/>
    </row>
    <row r="314" ht="24.95" customHeight="1" spans="1:9">
      <c r="A314" s="20"/>
      <c r="B314" s="52">
        <v>2</v>
      </c>
      <c r="C314" s="19" t="s">
        <v>67</v>
      </c>
      <c r="D314" s="35" t="s">
        <v>15</v>
      </c>
      <c r="E314" s="22">
        <f>SUM(E315:E320)</f>
        <v>203</v>
      </c>
      <c r="F314" s="22">
        <f>SUM(F315:F320)</f>
        <v>481.886</v>
      </c>
      <c r="G314" s="22">
        <f>SUM(G315:G320)</f>
        <v>203</v>
      </c>
      <c r="H314" s="22">
        <f>SUM(H315:H320)</f>
        <v>481.886</v>
      </c>
      <c r="I314" s="38"/>
    </row>
    <row r="315" ht="24.95" customHeight="1" spans="1:9">
      <c r="A315" s="20"/>
      <c r="B315" s="52"/>
      <c r="C315" s="23"/>
      <c r="D315" s="14" t="s">
        <v>205</v>
      </c>
      <c r="E315" s="18">
        <v>14</v>
      </c>
      <c r="F315" s="24">
        <v>39.4266</v>
      </c>
      <c r="G315" s="18">
        <v>14</v>
      </c>
      <c r="H315" s="18">
        <v>39.4266</v>
      </c>
      <c r="I315" s="28"/>
    </row>
    <row r="316" ht="24.95" customHeight="1" spans="1:9">
      <c r="A316" s="20"/>
      <c r="B316" s="52"/>
      <c r="C316" s="23"/>
      <c r="D316" s="14" t="s">
        <v>206</v>
      </c>
      <c r="E316" s="18">
        <v>6</v>
      </c>
      <c r="F316" s="24">
        <v>12.285</v>
      </c>
      <c r="G316" s="18">
        <v>6</v>
      </c>
      <c r="H316" s="18">
        <v>12.285</v>
      </c>
      <c r="I316" s="28"/>
    </row>
    <row r="317" ht="24.95" customHeight="1" spans="1:9">
      <c r="A317" s="20"/>
      <c r="B317" s="52"/>
      <c r="C317" s="23"/>
      <c r="D317" s="14" t="s">
        <v>239</v>
      </c>
      <c r="E317" s="18">
        <v>113</v>
      </c>
      <c r="F317" s="24">
        <v>262.287</v>
      </c>
      <c r="G317" s="18">
        <v>113</v>
      </c>
      <c r="H317" s="18">
        <v>262.287</v>
      </c>
      <c r="I317" s="28"/>
    </row>
    <row r="318" ht="24.95" customHeight="1" spans="1:9">
      <c r="A318" s="20"/>
      <c r="B318" s="52"/>
      <c r="C318" s="23"/>
      <c r="D318" s="14" t="s">
        <v>240</v>
      </c>
      <c r="E318" s="18">
        <v>1</v>
      </c>
      <c r="F318" s="24">
        <v>2.2856</v>
      </c>
      <c r="G318" s="18">
        <v>1</v>
      </c>
      <c r="H318" s="18">
        <v>2.2856</v>
      </c>
      <c r="I318" s="28"/>
    </row>
    <row r="319" ht="24.95" customHeight="1" spans="1:9">
      <c r="A319" s="20"/>
      <c r="B319" s="52"/>
      <c r="C319" s="23"/>
      <c r="D319" s="14" t="s">
        <v>135</v>
      </c>
      <c r="E319" s="18">
        <v>68</v>
      </c>
      <c r="F319" s="24">
        <v>163.6362</v>
      </c>
      <c r="G319" s="18">
        <v>68</v>
      </c>
      <c r="H319" s="18">
        <v>163.6362</v>
      </c>
      <c r="I319" s="28"/>
    </row>
    <row r="320" ht="24.95" customHeight="1" spans="1:9">
      <c r="A320" s="20"/>
      <c r="B320" s="52"/>
      <c r="C320" s="23"/>
      <c r="D320" s="14" t="s">
        <v>178</v>
      </c>
      <c r="E320" s="18">
        <v>1</v>
      </c>
      <c r="F320" s="24">
        <v>1.9656</v>
      </c>
      <c r="G320" s="18">
        <v>1</v>
      </c>
      <c r="H320" s="18">
        <v>1.9656</v>
      </c>
      <c r="I320" s="28"/>
    </row>
    <row r="321" ht="24.95" customHeight="1" spans="1:9">
      <c r="A321" s="20"/>
      <c r="B321" s="53">
        <v>3</v>
      </c>
      <c r="C321" s="25" t="s">
        <v>71</v>
      </c>
      <c r="D321" s="20" t="s">
        <v>15</v>
      </c>
      <c r="E321" s="21">
        <f>SUM(E322:E322)</f>
        <v>200</v>
      </c>
      <c r="F321" s="21">
        <f>SUM(F322:F322)</f>
        <v>1620</v>
      </c>
      <c r="G321" s="21">
        <f>SUM(G322)</f>
        <v>200</v>
      </c>
      <c r="H321" s="21">
        <f>SUM(H322)</f>
        <v>1620</v>
      </c>
      <c r="I321" s="14"/>
    </row>
    <row r="322" ht="24.95" customHeight="1" spans="1:9">
      <c r="A322" s="20"/>
      <c r="B322" s="53"/>
      <c r="C322" s="25"/>
      <c r="D322" s="26" t="s">
        <v>241</v>
      </c>
      <c r="E322" s="18">
        <v>200</v>
      </c>
      <c r="F322" s="18">
        <v>1620</v>
      </c>
      <c r="G322" s="18">
        <v>200</v>
      </c>
      <c r="H322" s="18">
        <v>1620</v>
      </c>
      <c r="I322" s="14"/>
    </row>
    <row r="323" ht="24.95" customHeight="1" spans="1:9">
      <c r="A323" s="20"/>
      <c r="B323" s="53">
        <v>4</v>
      </c>
      <c r="C323" s="25" t="s">
        <v>242</v>
      </c>
      <c r="D323" s="20" t="s">
        <v>15</v>
      </c>
      <c r="E323" s="21">
        <f>SUM(E324:E326)</f>
        <v>173</v>
      </c>
      <c r="F323" s="21">
        <f>SUM(F324:F326)</f>
        <v>612.675</v>
      </c>
      <c r="G323" s="21">
        <f>SUM(G324:G326)</f>
        <v>173</v>
      </c>
      <c r="H323" s="21">
        <f>SUM(H324:H326)</f>
        <v>612.675</v>
      </c>
      <c r="I323" s="14"/>
    </row>
    <row r="324" ht="24.95" customHeight="1" spans="1:9">
      <c r="A324" s="20"/>
      <c r="B324" s="53"/>
      <c r="C324" s="25"/>
      <c r="D324" s="26" t="s">
        <v>243</v>
      </c>
      <c r="E324" s="18">
        <v>25</v>
      </c>
      <c r="F324" s="18">
        <v>117</v>
      </c>
      <c r="G324" s="18">
        <v>25</v>
      </c>
      <c r="H324" s="18">
        <v>117</v>
      </c>
      <c r="I324" s="14"/>
    </row>
    <row r="325" ht="24.95" customHeight="1" spans="1:9">
      <c r="A325" s="20"/>
      <c r="B325" s="53"/>
      <c r="C325" s="25"/>
      <c r="D325" s="26" t="s">
        <v>244</v>
      </c>
      <c r="E325" s="18">
        <v>81</v>
      </c>
      <c r="F325" s="18">
        <v>164.025</v>
      </c>
      <c r="G325" s="18">
        <v>81</v>
      </c>
      <c r="H325" s="18">
        <v>164.025</v>
      </c>
      <c r="I325" s="14"/>
    </row>
    <row r="326" ht="24.95" customHeight="1" spans="1:9">
      <c r="A326" s="20"/>
      <c r="B326" s="53"/>
      <c r="C326" s="25"/>
      <c r="D326" s="26" t="s">
        <v>245</v>
      </c>
      <c r="E326" s="18">
        <v>67</v>
      </c>
      <c r="F326" s="18">
        <v>331.65</v>
      </c>
      <c r="G326" s="36">
        <v>67</v>
      </c>
      <c r="H326" s="36">
        <v>331.65</v>
      </c>
      <c r="I326" s="39"/>
    </row>
    <row r="327" ht="24.95" customHeight="1" spans="1:9">
      <c r="A327" s="20"/>
      <c r="B327" s="53">
        <v>5</v>
      </c>
      <c r="C327" s="25" t="s">
        <v>83</v>
      </c>
      <c r="D327" s="20" t="s">
        <v>15</v>
      </c>
      <c r="E327" s="21">
        <f>SUM(E328:E329)</f>
        <v>127</v>
      </c>
      <c r="F327" s="21">
        <f>SUM(F328:F329)</f>
        <v>129.978</v>
      </c>
      <c r="G327" s="21">
        <f>SUM(G328:G329)</f>
        <v>127</v>
      </c>
      <c r="H327" s="21">
        <f>SUM(H328:H329)</f>
        <v>129.978</v>
      </c>
      <c r="I327" s="14"/>
    </row>
    <row r="328" ht="24.95" customHeight="1" spans="1:9">
      <c r="A328" s="20"/>
      <c r="B328" s="53"/>
      <c r="C328" s="25"/>
      <c r="D328" s="26" t="s">
        <v>186</v>
      </c>
      <c r="E328" s="18">
        <v>3</v>
      </c>
      <c r="F328" s="18">
        <v>2.808</v>
      </c>
      <c r="G328" s="18">
        <v>3</v>
      </c>
      <c r="H328" s="18">
        <v>2.808</v>
      </c>
      <c r="I328" s="14"/>
    </row>
    <row r="329" ht="24.95" customHeight="1" spans="1:9">
      <c r="A329" s="20"/>
      <c r="B329" s="53"/>
      <c r="C329" s="25"/>
      <c r="D329" s="26" t="s">
        <v>187</v>
      </c>
      <c r="E329" s="18">
        <v>124</v>
      </c>
      <c r="F329" s="18">
        <v>127.17</v>
      </c>
      <c r="G329" s="18">
        <v>124</v>
      </c>
      <c r="H329" s="18">
        <v>127.17</v>
      </c>
      <c r="I329" s="14"/>
    </row>
    <row r="330" ht="24.95" customHeight="1" spans="1:9">
      <c r="A330" s="20"/>
      <c r="B330" s="53">
        <v>6</v>
      </c>
      <c r="C330" s="25" t="s">
        <v>25</v>
      </c>
      <c r="D330" s="20" t="s">
        <v>15</v>
      </c>
      <c r="E330" s="21">
        <f>SUM(E331:E335)</f>
        <v>813</v>
      </c>
      <c r="F330" s="21">
        <f>SUM(F331:F335)</f>
        <v>799.5655</v>
      </c>
      <c r="G330" s="21">
        <f>SUM(G331:G335)</f>
        <v>813</v>
      </c>
      <c r="H330" s="21">
        <f>SUM(H331:H335)</f>
        <v>799.5655</v>
      </c>
      <c r="I330" s="14"/>
    </row>
    <row r="331" ht="24.95" customHeight="1" spans="1:9">
      <c r="A331" s="20"/>
      <c r="B331" s="53"/>
      <c r="C331" s="25"/>
      <c r="D331" s="26" t="s">
        <v>211</v>
      </c>
      <c r="E331" s="18">
        <v>268</v>
      </c>
      <c r="F331" s="18">
        <v>374.9895</v>
      </c>
      <c r="G331" s="18">
        <v>268</v>
      </c>
      <c r="H331" s="18">
        <v>374.9895</v>
      </c>
      <c r="I331" s="14"/>
    </row>
    <row r="332" ht="24.95" customHeight="1" spans="1:9">
      <c r="A332" s="20"/>
      <c r="B332" s="53"/>
      <c r="C332" s="25"/>
      <c r="D332" s="26" t="s">
        <v>246</v>
      </c>
      <c r="E332" s="18">
        <v>131</v>
      </c>
      <c r="F332" s="18">
        <v>158.76</v>
      </c>
      <c r="G332" s="18">
        <v>131</v>
      </c>
      <c r="H332" s="18">
        <v>158.76</v>
      </c>
      <c r="I332" s="14"/>
    </row>
    <row r="333" ht="24.95" customHeight="1" spans="1:9">
      <c r="A333" s="20"/>
      <c r="B333" s="53"/>
      <c r="C333" s="25"/>
      <c r="D333" s="26" t="s">
        <v>212</v>
      </c>
      <c r="E333" s="18">
        <v>313</v>
      </c>
      <c r="F333" s="18">
        <v>202.56</v>
      </c>
      <c r="G333" s="18">
        <v>313</v>
      </c>
      <c r="H333" s="18">
        <v>202.56</v>
      </c>
      <c r="I333" s="14"/>
    </row>
    <row r="334" ht="24.95" customHeight="1" spans="1:9">
      <c r="A334" s="20"/>
      <c r="B334" s="53"/>
      <c r="C334" s="25"/>
      <c r="D334" s="26" t="s">
        <v>190</v>
      </c>
      <c r="E334" s="18">
        <v>44</v>
      </c>
      <c r="F334" s="18">
        <v>27.612</v>
      </c>
      <c r="G334" s="18">
        <v>44</v>
      </c>
      <c r="H334" s="18">
        <v>27.612</v>
      </c>
      <c r="I334" s="14"/>
    </row>
    <row r="335" ht="24.95" customHeight="1" spans="1:9">
      <c r="A335" s="20"/>
      <c r="B335" s="53"/>
      <c r="C335" s="25"/>
      <c r="D335" s="26" t="s">
        <v>213</v>
      </c>
      <c r="E335" s="18">
        <v>57</v>
      </c>
      <c r="F335" s="18">
        <v>35.644</v>
      </c>
      <c r="G335" s="18">
        <v>57</v>
      </c>
      <c r="H335" s="18">
        <v>35.644</v>
      </c>
      <c r="I335" s="14"/>
    </row>
    <row r="336" ht="24.95" customHeight="1" spans="1:9">
      <c r="A336" s="20"/>
      <c r="B336" s="53">
        <v>7</v>
      </c>
      <c r="C336" s="25" t="s">
        <v>151</v>
      </c>
      <c r="D336" s="20" t="s">
        <v>15</v>
      </c>
      <c r="E336" s="21">
        <f>SUM(E337:E341)</f>
        <v>215</v>
      </c>
      <c r="F336" s="21">
        <f>SUM(F337:F341)</f>
        <v>1409.4</v>
      </c>
      <c r="G336" s="21">
        <f>SUM(G337:G341)</f>
        <v>215</v>
      </c>
      <c r="H336" s="21">
        <f>SUM(H337:H341)</f>
        <v>1409.4</v>
      </c>
      <c r="I336" s="14"/>
    </row>
    <row r="337" ht="24.95" customHeight="1" spans="1:9">
      <c r="A337" s="20"/>
      <c r="B337" s="53"/>
      <c r="C337" s="25"/>
      <c r="D337" s="26" t="s">
        <v>247</v>
      </c>
      <c r="E337" s="18">
        <v>60</v>
      </c>
      <c r="F337" s="18">
        <v>437.4</v>
      </c>
      <c r="G337" s="18">
        <v>60</v>
      </c>
      <c r="H337" s="18">
        <v>437.4</v>
      </c>
      <c r="I337" s="14"/>
    </row>
    <row r="338" ht="24.95" customHeight="1" spans="1:9">
      <c r="A338" s="20"/>
      <c r="B338" s="53"/>
      <c r="C338" s="25"/>
      <c r="D338" s="26" t="s">
        <v>216</v>
      </c>
      <c r="E338" s="18">
        <v>5</v>
      </c>
      <c r="F338" s="18">
        <v>40.5</v>
      </c>
      <c r="G338" s="18">
        <v>5</v>
      </c>
      <c r="H338" s="18">
        <v>40.5</v>
      </c>
      <c r="I338" s="14"/>
    </row>
    <row r="339" ht="24.95" customHeight="1" spans="1:9">
      <c r="A339" s="20"/>
      <c r="B339" s="53"/>
      <c r="C339" s="25"/>
      <c r="D339" s="26" t="s">
        <v>248</v>
      </c>
      <c r="E339" s="18">
        <v>70</v>
      </c>
      <c r="F339" s="18">
        <v>346.5</v>
      </c>
      <c r="G339" s="18">
        <v>70</v>
      </c>
      <c r="H339" s="18">
        <v>346.5</v>
      </c>
      <c r="I339" s="14"/>
    </row>
    <row r="340" ht="24.95" customHeight="1" spans="1:9">
      <c r="A340" s="20"/>
      <c r="B340" s="53"/>
      <c r="C340" s="25"/>
      <c r="D340" s="26" t="s">
        <v>249</v>
      </c>
      <c r="E340" s="18">
        <v>60</v>
      </c>
      <c r="F340" s="18">
        <v>486</v>
      </c>
      <c r="G340" s="18">
        <v>60</v>
      </c>
      <c r="H340" s="18">
        <v>486</v>
      </c>
      <c r="I340" s="14"/>
    </row>
    <row r="341" ht="24.95" customHeight="1" spans="1:9">
      <c r="A341" s="20"/>
      <c r="B341" s="53"/>
      <c r="C341" s="25"/>
      <c r="D341" s="26" t="s">
        <v>215</v>
      </c>
      <c r="E341" s="24">
        <v>20</v>
      </c>
      <c r="F341" s="18">
        <v>99</v>
      </c>
      <c r="G341" s="24">
        <v>20</v>
      </c>
      <c r="H341" s="18">
        <v>99</v>
      </c>
      <c r="I341" s="14"/>
    </row>
    <row r="342" ht="24" customHeight="1" spans="1:9">
      <c r="A342" s="20"/>
      <c r="B342" s="54">
        <v>8</v>
      </c>
      <c r="C342" s="30" t="s">
        <v>217</v>
      </c>
      <c r="D342" s="20" t="s">
        <v>15</v>
      </c>
      <c r="E342" s="21">
        <f>SUM(E343)</f>
        <v>15</v>
      </c>
      <c r="F342" s="21">
        <f>SUM(F343)</f>
        <v>74.25</v>
      </c>
      <c r="G342" s="21">
        <f>SUM(G343)</f>
        <v>14</v>
      </c>
      <c r="H342" s="21">
        <f>SUM(H343)</f>
        <v>69.3</v>
      </c>
      <c r="I342" s="14"/>
    </row>
    <row r="343" ht="28" spans="1:9">
      <c r="A343" s="20"/>
      <c r="B343" s="55"/>
      <c r="C343" s="34"/>
      <c r="D343" s="26" t="s">
        <v>250</v>
      </c>
      <c r="E343" s="18">
        <v>15</v>
      </c>
      <c r="F343" s="18">
        <v>74.25</v>
      </c>
      <c r="G343" s="18">
        <f>E343-1</f>
        <v>14</v>
      </c>
      <c r="H343" s="18">
        <f>F343-4.95</f>
        <v>69.3</v>
      </c>
      <c r="I343" s="39" t="s">
        <v>181</v>
      </c>
    </row>
    <row r="344" ht="27" customHeight="1" spans="1:9">
      <c r="A344" s="20"/>
      <c r="B344" s="54">
        <v>9</v>
      </c>
      <c r="C344" s="30" t="s">
        <v>251</v>
      </c>
      <c r="D344" s="20" t="s">
        <v>15</v>
      </c>
      <c r="E344" s="21">
        <f>SUM(E345:E347)</f>
        <v>2270</v>
      </c>
      <c r="F344" s="21">
        <f>SUM(F345:F347)</f>
        <v>2333.461</v>
      </c>
      <c r="G344" s="21">
        <f>SUM(G345:G347)</f>
        <v>2269</v>
      </c>
      <c r="H344" s="21">
        <f>SUM(H345:H347)</f>
        <v>2332.733</v>
      </c>
      <c r="I344" s="39"/>
    </row>
    <row r="345" ht="27" customHeight="1" spans="1:9">
      <c r="A345" s="20"/>
      <c r="B345" s="54"/>
      <c r="C345" s="30"/>
      <c r="D345" s="26" t="s">
        <v>252</v>
      </c>
      <c r="E345" s="36">
        <v>20</v>
      </c>
      <c r="F345" s="36">
        <v>20.128</v>
      </c>
      <c r="G345" s="36">
        <v>20</v>
      </c>
      <c r="H345" s="36">
        <v>20.128</v>
      </c>
      <c r="I345" s="39"/>
    </row>
    <row r="346" ht="28" spans="1:9">
      <c r="A346" s="20"/>
      <c r="B346" s="54"/>
      <c r="C346" s="30"/>
      <c r="D346" s="26" t="s">
        <v>253</v>
      </c>
      <c r="E346" s="36">
        <v>2160</v>
      </c>
      <c r="F346" s="36">
        <v>2239.848</v>
      </c>
      <c r="G346" s="36">
        <v>2159</v>
      </c>
      <c r="H346" s="36">
        <v>2239.12</v>
      </c>
      <c r="I346" s="39" t="s">
        <v>181</v>
      </c>
    </row>
    <row r="347" ht="27" customHeight="1" spans="1:9">
      <c r="A347" s="20"/>
      <c r="B347" s="55"/>
      <c r="C347" s="34"/>
      <c r="D347" s="26" t="s">
        <v>254</v>
      </c>
      <c r="E347" s="36">
        <v>90</v>
      </c>
      <c r="F347" s="36">
        <v>73.485</v>
      </c>
      <c r="G347" s="36">
        <v>90</v>
      </c>
      <c r="H347" s="36">
        <v>73.485</v>
      </c>
      <c r="I347" s="14"/>
    </row>
    <row r="348" ht="23.1" customHeight="1" spans="1:9">
      <c r="A348" s="20"/>
      <c r="B348" s="49">
        <v>10</v>
      </c>
      <c r="C348" s="25" t="s">
        <v>221</v>
      </c>
      <c r="D348" s="20" t="s">
        <v>15</v>
      </c>
      <c r="E348" s="21">
        <f>SUM(E349)</f>
        <v>100</v>
      </c>
      <c r="F348" s="21">
        <f>SUM(F349)</f>
        <v>810</v>
      </c>
      <c r="G348" s="21">
        <f>SUM(G349)</f>
        <v>100</v>
      </c>
      <c r="H348" s="21">
        <f>SUM(H349)</f>
        <v>810</v>
      </c>
      <c r="I348" s="28"/>
    </row>
    <row r="349" ht="21" customHeight="1" spans="1:9">
      <c r="A349" s="20"/>
      <c r="B349" s="51"/>
      <c r="C349" s="25"/>
      <c r="D349" s="26" t="s">
        <v>223</v>
      </c>
      <c r="E349" s="28">
        <v>100</v>
      </c>
      <c r="F349" s="28">
        <v>810</v>
      </c>
      <c r="G349" s="28">
        <v>100</v>
      </c>
      <c r="H349" s="28">
        <v>810</v>
      </c>
      <c r="I349" s="28"/>
    </row>
    <row r="350" ht="24.95" customHeight="1" spans="1:9">
      <c r="A350" s="20"/>
      <c r="B350" s="52">
        <v>11</v>
      </c>
      <c r="C350" s="15" t="s">
        <v>108</v>
      </c>
      <c r="D350" s="20" t="s">
        <v>15</v>
      </c>
      <c r="E350" s="21">
        <f>SUM(E351:E357)</f>
        <v>172</v>
      </c>
      <c r="F350" s="21">
        <f>SUM(F351:F357)</f>
        <v>230.76</v>
      </c>
      <c r="G350" s="21">
        <f>SUM(G351:G357)</f>
        <v>172</v>
      </c>
      <c r="H350" s="21">
        <f>SUM(H351:H357)</f>
        <v>230.76</v>
      </c>
      <c r="I350" s="28"/>
    </row>
    <row r="351" ht="24.95" customHeight="1" spans="1:9">
      <c r="A351" s="20"/>
      <c r="B351" s="52"/>
      <c r="C351" s="15"/>
      <c r="D351" s="26" t="s">
        <v>255</v>
      </c>
      <c r="E351" s="18">
        <v>14</v>
      </c>
      <c r="F351" s="18">
        <v>17.64</v>
      </c>
      <c r="G351" s="18">
        <v>14</v>
      </c>
      <c r="H351" s="18">
        <v>17.64</v>
      </c>
      <c r="I351" s="28"/>
    </row>
    <row r="352" ht="24.95" customHeight="1" spans="1:9">
      <c r="A352" s="20"/>
      <c r="B352" s="52"/>
      <c r="C352" s="15"/>
      <c r="D352" s="26" t="s">
        <v>224</v>
      </c>
      <c r="E352" s="18">
        <v>86</v>
      </c>
      <c r="F352" s="18">
        <v>116.46</v>
      </c>
      <c r="G352" s="18">
        <v>86</v>
      </c>
      <c r="H352" s="18">
        <v>116.46</v>
      </c>
      <c r="I352" s="28"/>
    </row>
    <row r="353" ht="24.95" customHeight="1" spans="1:9">
      <c r="A353" s="20"/>
      <c r="B353" s="52"/>
      <c r="C353" s="15"/>
      <c r="D353" s="26" t="s">
        <v>256</v>
      </c>
      <c r="E353" s="18">
        <v>14</v>
      </c>
      <c r="F353" s="18">
        <v>18.18</v>
      </c>
      <c r="G353" s="18">
        <v>14</v>
      </c>
      <c r="H353" s="18">
        <v>18.18</v>
      </c>
      <c r="I353" s="28"/>
    </row>
    <row r="354" ht="24.95" customHeight="1" spans="1:9">
      <c r="A354" s="20"/>
      <c r="B354" s="52"/>
      <c r="C354" s="15"/>
      <c r="D354" s="26" t="s">
        <v>257</v>
      </c>
      <c r="E354" s="18">
        <v>2</v>
      </c>
      <c r="F354" s="18">
        <v>3.06</v>
      </c>
      <c r="G354" s="18">
        <v>2</v>
      </c>
      <c r="H354" s="18">
        <v>3.06</v>
      </c>
      <c r="I354" s="28"/>
    </row>
    <row r="355" ht="24.95" customHeight="1" spans="1:9">
      <c r="A355" s="20"/>
      <c r="B355" s="52"/>
      <c r="C355" s="15"/>
      <c r="D355" s="26" t="s">
        <v>258</v>
      </c>
      <c r="E355" s="18">
        <v>7</v>
      </c>
      <c r="F355" s="18">
        <v>8.82</v>
      </c>
      <c r="G355" s="18">
        <v>7</v>
      </c>
      <c r="H355" s="18">
        <v>8.82</v>
      </c>
      <c r="I355" s="28"/>
    </row>
    <row r="356" ht="24.95" customHeight="1" spans="1:9">
      <c r="A356" s="20"/>
      <c r="B356" s="52"/>
      <c r="C356" s="15"/>
      <c r="D356" s="26" t="s">
        <v>259</v>
      </c>
      <c r="E356" s="18">
        <v>46</v>
      </c>
      <c r="F356" s="18">
        <v>62.82</v>
      </c>
      <c r="G356" s="18">
        <v>46</v>
      </c>
      <c r="H356" s="18">
        <v>62.82</v>
      </c>
      <c r="I356" s="28"/>
    </row>
    <row r="357" ht="24.95" customHeight="1" spans="1:9">
      <c r="A357" s="20"/>
      <c r="B357" s="52"/>
      <c r="C357" s="15"/>
      <c r="D357" s="26" t="s">
        <v>260</v>
      </c>
      <c r="E357" s="18">
        <v>3</v>
      </c>
      <c r="F357" s="18">
        <v>3.78</v>
      </c>
      <c r="G357" s="18">
        <v>3</v>
      </c>
      <c r="H357" s="18">
        <v>3.78</v>
      </c>
      <c r="I357" s="28"/>
    </row>
    <row r="358" ht="24.95" customHeight="1" spans="1:9">
      <c r="A358" s="20"/>
      <c r="B358" s="52">
        <v>12</v>
      </c>
      <c r="C358" s="15" t="s">
        <v>225</v>
      </c>
      <c r="D358" s="40" t="s">
        <v>15</v>
      </c>
      <c r="E358" s="44">
        <f>SUM(E359:E362)</f>
        <v>4688</v>
      </c>
      <c r="F358" s="44">
        <f>SUM(F359:F362)</f>
        <v>6267.0935</v>
      </c>
      <c r="G358" s="44">
        <f>SUM(G359:G362)</f>
        <v>4687</v>
      </c>
      <c r="H358" s="44">
        <f>SUM(H359:H362)</f>
        <v>6265.676</v>
      </c>
      <c r="I358" s="28"/>
    </row>
    <row r="359" ht="24.95" customHeight="1" spans="1:9">
      <c r="A359" s="20"/>
      <c r="B359" s="52"/>
      <c r="C359" s="15"/>
      <c r="D359" s="26" t="s">
        <v>227</v>
      </c>
      <c r="E359" s="36">
        <v>5</v>
      </c>
      <c r="F359" s="36">
        <v>4.095</v>
      </c>
      <c r="G359" s="36">
        <v>5</v>
      </c>
      <c r="H359" s="36">
        <v>4.095</v>
      </c>
      <c r="I359" s="28"/>
    </row>
    <row r="360" ht="28" spans="1:9">
      <c r="A360" s="20"/>
      <c r="B360" s="52"/>
      <c r="C360" s="15"/>
      <c r="D360" s="26" t="s">
        <v>228</v>
      </c>
      <c r="E360" s="45">
        <v>2832</v>
      </c>
      <c r="F360" s="45">
        <v>3803.9625</v>
      </c>
      <c r="G360" s="45">
        <f>E360-1</f>
        <v>2831</v>
      </c>
      <c r="H360" s="45">
        <f>F360-1.4175</f>
        <v>3802.545</v>
      </c>
      <c r="I360" s="39" t="s">
        <v>261</v>
      </c>
    </row>
    <row r="361" ht="24.95" customHeight="1" spans="1:9">
      <c r="A361" s="20"/>
      <c r="B361" s="52"/>
      <c r="C361" s="15"/>
      <c r="D361" s="26" t="s">
        <v>262</v>
      </c>
      <c r="E361" s="36">
        <v>710</v>
      </c>
      <c r="F361" s="36">
        <v>1029.996</v>
      </c>
      <c r="G361" s="36">
        <v>710</v>
      </c>
      <c r="H361" s="36">
        <v>1029.996</v>
      </c>
      <c r="I361" s="28"/>
    </row>
    <row r="362" ht="24.95" customHeight="1" spans="1:9">
      <c r="A362" s="20"/>
      <c r="B362" s="52"/>
      <c r="C362" s="15"/>
      <c r="D362" s="26" t="s">
        <v>229</v>
      </c>
      <c r="E362" s="36">
        <v>1141</v>
      </c>
      <c r="F362" s="28">
        <v>1429.04</v>
      </c>
      <c r="G362" s="36">
        <v>1141</v>
      </c>
      <c r="H362" s="28">
        <v>1429.04</v>
      </c>
      <c r="I362" s="28"/>
    </row>
    <row r="363" ht="24.95" customHeight="1" spans="1:9">
      <c r="A363" s="20"/>
      <c r="B363" s="52">
        <v>13</v>
      </c>
      <c r="C363" s="15" t="s">
        <v>111</v>
      </c>
      <c r="D363" s="40" t="s">
        <v>15</v>
      </c>
      <c r="E363" s="27">
        <f>SUM(E364)</f>
        <v>82</v>
      </c>
      <c r="F363" s="27">
        <f>SUM(F364)</f>
        <v>124.189</v>
      </c>
      <c r="G363" s="27">
        <f>SUM(G364)</f>
        <v>82</v>
      </c>
      <c r="H363" s="27">
        <f>SUM(H364)</f>
        <v>124.189</v>
      </c>
      <c r="I363" s="28"/>
    </row>
    <row r="364" ht="24.95" customHeight="1" spans="1:9">
      <c r="A364" s="20"/>
      <c r="B364" s="52"/>
      <c r="C364" s="15"/>
      <c r="D364" s="26" t="s">
        <v>263</v>
      </c>
      <c r="E364" s="28">
        <v>82</v>
      </c>
      <c r="F364" s="28">
        <v>124.189</v>
      </c>
      <c r="G364" s="28">
        <v>82</v>
      </c>
      <c r="H364" s="28">
        <v>124.189</v>
      </c>
      <c r="I364" s="28"/>
    </row>
    <row r="365" ht="24.95" customHeight="1" spans="1:9">
      <c r="A365" s="20"/>
      <c r="B365" s="52">
        <v>14</v>
      </c>
      <c r="C365" s="15" t="s">
        <v>195</v>
      </c>
      <c r="D365" s="40" t="s">
        <v>15</v>
      </c>
      <c r="E365" s="27">
        <f>SUM(E366:E369)</f>
        <v>27</v>
      </c>
      <c r="F365" s="27">
        <f>SUM(F366:F369)</f>
        <v>73.1574</v>
      </c>
      <c r="G365" s="27">
        <f>SUM(G366:G369)</f>
        <v>13</v>
      </c>
      <c r="H365" s="27">
        <f>SUM(H366:H369)</f>
        <v>27.4224</v>
      </c>
      <c r="I365" s="28"/>
    </row>
    <row r="366" ht="24.95" customHeight="1" spans="1:9">
      <c r="A366" s="20"/>
      <c r="B366" s="52"/>
      <c r="C366" s="15"/>
      <c r="D366" s="14" t="s">
        <v>231</v>
      </c>
      <c r="E366" s="28">
        <v>12</v>
      </c>
      <c r="F366" s="28">
        <v>24.096</v>
      </c>
      <c r="G366" s="28">
        <v>12</v>
      </c>
      <c r="H366" s="28">
        <v>24.096</v>
      </c>
      <c r="I366" s="28"/>
    </row>
    <row r="367" ht="28" spans="1:9">
      <c r="A367" s="20"/>
      <c r="B367" s="52"/>
      <c r="C367" s="15"/>
      <c r="D367" s="14" t="s">
        <v>232</v>
      </c>
      <c r="E367" s="28">
        <v>1</v>
      </c>
      <c r="F367" s="28">
        <v>3.0482</v>
      </c>
      <c r="G367" s="28">
        <v>0</v>
      </c>
      <c r="H367" s="28">
        <v>0</v>
      </c>
      <c r="I367" s="37" t="s">
        <v>233</v>
      </c>
    </row>
    <row r="368" ht="28" spans="1:9">
      <c r="A368" s="20"/>
      <c r="B368" s="52"/>
      <c r="C368" s="15"/>
      <c r="D368" s="14" t="s">
        <v>234</v>
      </c>
      <c r="E368" s="28">
        <v>2</v>
      </c>
      <c r="F368" s="28">
        <v>6.0964</v>
      </c>
      <c r="G368" s="28">
        <v>0</v>
      </c>
      <c r="H368" s="28">
        <v>0</v>
      </c>
      <c r="I368" s="37" t="s">
        <v>264</v>
      </c>
    </row>
    <row r="369" ht="28" spans="1:9">
      <c r="A369" s="20"/>
      <c r="B369" s="52"/>
      <c r="C369" s="15"/>
      <c r="D369" s="14" t="s">
        <v>265</v>
      </c>
      <c r="E369" s="28">
        <v>12</v>
      </c>
      <c r="F369" s="28">
        <v>39.9168</v>
      </c>
      <c r="G369" s="28">
        <v>1</v>
      </c>
      <c r="H369" s="28">
        <f>F369-11*3.3264</f>
        <v>3.3264</v>
      </c>
      <c r="I369" s="37" t="s">
        <v>266</v>
      </c>
    </row>
    <row r="370" ht="24.95" customHeight="1" spans="1:9">
      <c r="A370" s="20"/>
      <c r="B370" s="52">
        <v>15</v>
      </c>
      <c r="C370" s="31" t="s">
        <v>27</v>
      </c>
      <c r="D370" s="40" t="s">
        <v>15</v>
      </c>
      <c r="E370" s="27">
        <f>SUM(E371:E372)</f>
        <v>76</v>
      </c>
      <c r="F370" s="27">
        <f>SUM(F371:F372)</f>
        <v>470.7</v>
      </c>
      <c r="G370" s="27">
        <f>SUM(G371:G372)</f>
        <v>76</v>
      </c>
      <c r="H370" s="27">
        <f>SUM(H371:H372)</f>
        <v>470.7</v>
      </c>
      <c r="I370" s="28"/>
    </row>
    <row r="371" ht="24.95" customHeight="1" spans="1:9">
      <c r="A371" s="20"/>
      <c r="B371" s="52"/>
      <c r="C371" s="32"/>
      <c r="D371" s="14" t="s">
        <v>267</v>
      </c>
      <c r="E371" s="28">
        <v>46</v>
      </c>
      <c r="F371" s="28">
        <v>227.7</v>
      </c>
      <c r="G371" s="28">
        <v>46</v>
      </c>
      <c r="H371" s="28">
        <v>227.7</v>
      </c>
      <c r="I371" s="28"/>
    </row>
    <row r="372" ht="24.95" customHeight="1" spans="1:9">
      <c r="A372" s="20"/>
      <c r="B372" s="52"/>
      <c r="C372" s="33"/>
      <c r="D372" s="14" t="s">
        <v>268</v>
      </c>
      <c r="E372" s="28">
        <v>30</v>
      </c>
      <c r="F372" s="28">
        <v>243</v>
      </c>
      <c r="G372" s="28">
        <v>30</v>
      </c>
      <c r="H372" s="28">
        <v>243</v>
      </c>
      <c r="I372" s="28"/>
    </row>
  </sheetData>
  <autoFilter ref="A1:I372">
    <extLst/>
  </autoFilter>
  <mergeCells count="156">
    <mergeCell ref="A2:I2"/>
    <mergeCell ref="A4:D4"/>
    <mergeCell ref="B5:D5"/>
    <mergeCell ref="B30:D30"/>
    <mergeCell ref="B116:D116"/>
    <mergeCell ref="B193:D193"/>
    <mergeCell ref="B256:D256"/>
    <mergeCell ref="B307:D307"/>
    <mergeCell ref="A5:A29"/>
    <mergeCell ref="A30:A115"/>
    <mergeCell ref="A116:A192"/>
    <mergeCell ref="A193:A255"/>
    <mergeCell ref="A256:A306"/>
    <mergeCell ref="A307:A372"/>
    <mergeCell ref="B6:B15"/>
    <mergeCell ref="B16:B17"/>
    <mergeCell ref="B18:B19"/>
    <mergeCell ref="B20:B21"/>
    <mergeCell ref="B22:B23"/>
    <mergeCell ref="B24:B29"/>
    <mergeCell ref="B31:B34"/>
    <mergeCell ref="B35:B55"/>
    <mergeCell ref="B56:B59"/>
    <mergeCell ref="B60:B71"/>
    <mergeCell ref="B72:B73"/>
    <mergeCell ref="B74:B75"/>
    <mergeCell ref="B76:B81"/>
    <mergeCell ref="B82:B83"/>
    <mergeCell ref="B84:B92"/>
    <mergeCell ref="B93:B103"/>
    <mergeCell ref="B104:B105"/>
    <mergeCell ref="B106:B112"/>
    <mergeCell ref="B113:B115"/>
    <mergeCell ref="B117:B137"/>
    <mergeCell ref="B138:B140"/>
    <mergeCell ref="B141:B146"/>
    <mergeCell ref="B147:B154"/>
    <mergeCell ref="B155:B159"/>
    <mergeCell ref="B160:B164"/>
    <mergeCell ref="B165:B166"/>
    <mergeCell ref="B167:B170"/>
    <mergeCell ref="B171:B172"/>
    <mergeCell ref="B173:B176"/>
    <mergeCell ref="B177:B182"/>
    <mergeCell ref="B183:B184"/>
    <mergeCell ref="B185:B192"/>
    <mergeCell ref="B194:B216"/>
    <mergeCell ref="B217:B221"/>
    <mergeCell ref="B222:B223"/>
    <mergeCell ref="B224:B228"/>
    <mergeCell ref="B229:B234"/>
    <mergeCell ref="B235:B236"/>
    <mergeCell ref="B237:B243"/>
    <mergeCell ref="B244:B246"/>
    <mergeCell ref="B247:B251"/>
    <mergeCell ref="B252:B253"/>
    <mergeCell ref="B254:B255"/>
    <mergeCell ref="B257:B262"/>
    <mergeCell ref="B263:B266"/>
    <mergeCell ref="B267:B269"/>
    <mergeCell ref="B270:B271"/>
    <mergeCell ref="B272:B274"/>
    <mergeCell ref="B275:B276"/>
    <mergeCell ref="B277:B283"/>
    <mergeCell ref="B284:B287"/>
    <mergeCell ref="B288:B291"/>
    <mergeCell ref="B292:B294"/>
    <mergeCell ref="B295:B296"/>
    <mergeCell ref="B297:B301"/>
    <mergeCell ref="B302:B306"/>
    <mergeCell ref="B308:B313"/>
    <mergeCell ref="B314:B320"/>
    <mergeCell ref="B321:B322"/>
    <mergeCell ref="B323:B326"/>
    <mergeCell ref="B327:B329"/>
    <mergeCell ref="B330:B335"/>
    <mergeCell ref="B336:B341"/>
    <mergeCell ref="B342:B343"/>
    <mergeCell ref="B344:B347"/>
    <mergeCell ref="B348:B349"/>
    <mergeCell ref="B350:B357"/>
    <mergeCell ref="B358:B362"/>
    <mergeCell ref="B363:B364"/>
    <mergeCell ref="B365:B369"/>
    <mergeCell ref="B370:B372"/>
    <mergeCell ref="C6:C15"/>
    <mergeCell ref="C16:C17"/>
    <mergeCell ref="C18:C19"/>
    <mergeCell ref="C20:C21"/>
    <mergeCell ref="C22:C23"/>
    <mergeCell ref="C24:C29"/>
    <mergeCell ref="C31:C34"/>
    <mergeCell ref="C35:C55"/>
    <mergeCell ref="C56:C59"/>
    <mergeCell ref="C60:C71"/>
    <mergeCell ref="C72:C73"/>
    <mergeCell ref="C74:C75"/>
    <mergeCell ref="C76:C81"/>
    <mergeCell ref="C82:C83"/>
    <mergeCell ref="C84:C92"/>
    <mergeCell ref="C93:C103"/>
    <mergeCell ref="C104:C105"/>
    <mergeCell ref="C106:C112"/>
    <mergeCell ref="C113:C115"/>
    <mergeCell ref="C117:C137"/>
    <mergeCell ref="C138:C140"/>
    <mergeCell ref="C141:C146"/>
    <mergeCell ref="C147:C154"/>
    <mergeCell ref="C155:C159"/>
    <mergeCell ref="C160:C164"/>
    <mergeCell ref="C165:C166"/>
    <mergeCell ref="C167:C170"/>
    <mergeCell ref="C171:C172"/>
    <mergeCell ref="C173:C176"/>
    <mergeCell ref="C177:C182"/>
    <mergeCell ref="C183:C184"/>
    <mergeCell ref="C185:C192"/>
    <mergeCell ref="C194:C216"/>
    <mergeCell ref="C217:C221"/>
    <mergeCell ref="C222:C223"/>
    <mergeCell ref="C224:C228"/>
    <mergeCell ref="C229:C234"/>
    <mergeCell ref="C235:C236"/>
    <mergeCell ref="C237:C243"/>
    <mergeCell ref="C244:C246"/>
    <mergeCell ref="C247:C251"/>
    <mergeCell ref="C252:C253"/>
    <mergeCell ref="C254:C255"/>
    <mergeCell ref="C257:C262"/>
    <mergeCell ref="C263:C266"/>
    <mergeCell ref="C267:C269"/>
    <mergeCell ref="C270:C271"/>
    <mergeCell ref="C272:C274"/>
    <mergeCell ref="C275:C276"/>
    <mergeCell ref="C277:C283"/>
    <mergeCell ref="C284:C287"/>
    <mergeCell ref="C288:C291"/>
    <mergeCell ref="C292:C294"/>
    <mergeCell ref="C295:C296"/>
    <mergeCell ref="C297:C301"/>
    <mergeCell ref="C302:C306"/>
    <mergeCell ref="C308:C313"/>
    <mergeCell ref="C314:C320"/>
    <mergeCell ref="C321:C322"/>
    <mergeCell ref="C323:C326"/>
    <mergeCell ref="C327:C329"/>
    <mergeCell ref="C330:C335"/>
    <mergeCell ref="C336:C341"/>
    <mergeCell ref="C342:C343"/>
    <mergeCell ref="C344:C347"/>
    <mergeCell ref="C348:C349"/>
    <mergeCell ref="C350:C357"/>
    <mergeCell ref="C358:C362"/>
    <mergeCell ref="C363:C364"/>
    <mergeCell ref="C365:C369"/>
    <mergeCell ref="C370:C372"/>
  </mergeCells>
  <pageMargins left="0.708661417322835" right="0.708661417322835" top="0.748031496062992" bottom="0.748031496062992" header="0.31496062992126" footer="0.31496062992126"/>
  <pageSetup paperSize="8" orientation="landscape"/>
  <headerFooter/>
  <ignoredErrors>
    <ignoredError sqref="E76:H76 E93:F93 E177:F1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曹旻昊</cp:lastModifiedBy>
  <dcterms:created xsi:type="dcterms:W3CDTF">2022-06-06T16:34:00Z</dcterms:created>
  <cp:lastPrinted>2022-06-09T15:07:00Z</cp:lastPrinted>
  <dcterms:modified xsi:type="dcterms:W3CDTF">2024-03-15T08:32:24Z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DA1A2173E12B4CE18073E5748F9301FE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